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aniela Stan\Desktop\"/>
    </mc:Choice>
  </mc:AlternateContent>
  <xr:revisionPtr revIDLastSave="0" documentId="13_ncr:1_{973DE415-1C11-4932-9738-F72F5FB34C58}" xr6:coauthVersionLast="44" xr6:coauthVersionMax="44" xr10:uidLastSave="{00000000-0000-0000-0000-000000000000}"/>
  <bookViews>
    <workbookView xWindow="0" yWindow="0" windowWidth="28800" windowHeight="15600" firstSheet="1" activeTab="8" xr2:uid="{00000000-000D-0000-FFFF-FFFF00000000}"/>
  </bookViews>
  <sheets>
    <sheet name="2018" sheetId="1" r:id="rId1"/>
    <sheet name="IANUARIE" sheetId="2" r:id="rId2"/>
    <sheet name="FEBRUARIE" sheetId="3" r:id="rId3"/>
    <sheet name="MARTIE" sheetId="4" r:id="rId4"/>
    <sheet name="APRILIE" sheetId="5" r:id="rId5"/>
    <sheet name="MAI" sheetId="6" r:id="rId6"/>
    <sheet name="IUNIE" sheetId="7" r:id="rId7"/>
    <sheet name="IULIE" sheetId="8" r:id="rId8"/>
    <sheet name="AUGUST" sheetId="9" r:id="rId9"/>
    <sheet name="SEPTEMBRIE" sheetId="10" r:id="rId10"/>
    <sheet name="OCTOMBRIE" sheetId="11" r:id="rId11"/>
    <sheet name="NOIEMBRIE" sheetId="12" r:id="rId12"/>
    <sheet name="DECEMBRIE" sheetId="13" r:id="rId13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9" l="1"/>
  <c r="F28" i="9"/>
  <c r="G19" i="9"/>
  <c r="F19" i="9"/>
  <c r="G14" i="9"/>
  <c r="F14" i="9"/>
  <c r="G30" i="9"/>
  <c r="F30" i="9"/>
  <c r="E30" i="9"/>
  <c r="E28" i="9"/>
  <c r="G25" i="9"/>
  <c r="G41" i="9" s="1"/>
  <c r="F25" i="9"/>
  <c r="F41" i="9" s="1"/>
  <c r="E25" i="9"/>
  <c r="E41" i="9" s="1"/>
  <c r="E19" i="9"/>
  <c r="G16" i="9"/>
  <c r="G42" i="9" s="1"/>
  <c r="F16" i="9"/>
  <c r="F42" i="9" s="1"/>
  <c r="E16" i="9"/>
  <c r="E42" i="9" s="1"/>
  <c r="E14" i="9"/>
  <c r="G13" i="9"/>
  <c r="G12" i="9" s="1"/>
  <c r="F13" i="9"/>
  <c r="F12" i="9" s="1"/>
  <c r="E13" i="9"/>
  <c r="E12" i="9" s="1"/>
  <c r="G43" i="9" l="1"/>
  <c r="E43" i="9"/>
  <c r="F43" i="9"/>
  <c r="F24" i="9"/>
  <c r="E24" i="9"/>
  <c r="G24" i="9"/>
  <c r="G42" i="8"/>
  <c r="F42" i="8"/>
  <c r="G19" i="8"/>
  <c r="F19" i="8"/>
  <c r="G24" i="8"/>
  <c r="F24" i="8"/>
  <c r="G28" i="8"/>
  <c r="F28" i="8"/>
  <c r="G41" i="8"/>
  <c r="G43" i="8" s="1"/>
  <c r="F41" i="8"/>
  <c r="F43" i="8" s="1"/>
  <c r="G13" i="8"/>
  <c r="G12" i="8" s="1"/>
  <c r="F13" i="8"/>
  <c r="F12" i="8" s="1"/>
  <c r="G14" i="8"/>
  <c r="F14" i="8"/>
  <c r="G30" i="8"/>
  <c r="F30" i="8"/>
  <c r="E30" i="8"/>
  <c r="E28" i="8"/>
  <c r="G25" i="8"/>
  <c r="F25" i="8"/>
  <c r="E25" i="8"/>
  <c r="E41" i="8" s="1"/>
  <c r="E24" i="8"/>
  <c r="E19" i="8"/>
  <c r="G16" i="8"/>
  <c r="F16" i="8"/>
  <c r="E16" i="8"/>
  <c r="E42" i="8" s="1"/>
  <c r="E43" i="8" s="1"/>
  <c r="E14" i="8"/>
  <c r="E13" i="8"/>
  <c r="E12" i="8"/>
  <c r="G28" i="7" l="1"/>
  <c r="G42" i="7" s="1"/>
  <c r="F28" i="7"/>
  <c r="F42" i="7" s="1"/>
  <c r="E28" i="7"/>
  <c r="F30" i="7"/>
  <c r="G30" i="7"/>
  <c r="E30" i="7"/>
  <c r="E14" i="7"/>
  <c r="E16" i="7"/>
  <c r="F19" i="7"/>
  <c r="F14" i="7"/>
  <c r="G35" i="6"/>
  <c r="G15" i="6"/>
  <c r="G13" i="6"/>
  <c r="G11" i="6" s="1"/>
  <c r="F11" i="6"/>
  <c r="G12" i="6"/>
  <c r="G25" i="7" l="1"/>
  <c r="F25" i="7"/>
  <c r="E25" i="7"/>
  <c r="G19" i="7"/>
  <c r="E19" i="7"/>
  <c r="E42" i="7" s="1"/>
  <c r="E43" i="7" s="1"/>
  <c r="G16" i="7"/>
  <c r="F16" i="7"/>
  <c r="G14" i="7"/>
  <c r="G13" i="7"/>
  <c r="G12" i="7" s="1"/>
  <c r="F13" i="7"/>
  <c r="F12" i="7" s="1"/>
  <c r="E13" i="7"/>
  <c r="E12" i="7" s="1"/>
  <c r="F24" i="7" l="1"/>
  <c r="F41" i="7"/>
  <c r="F43" i="7" s="1"/>
  <c r="G41" i="7"/>
  <c r="G43" i="7" s="1"/>
  <c r="G24" i="7"/>
  <c r="E24" i="7"/>
  <c r="E41" i="7"/>
  <c r="E12" i="6"/>
  <c r="E11" i="6" s="1"/>
  <c r="F12" i="6"/>
  <c r="E13" i="6"/>
  <c r="F13" i="6"/>
  <c r="E15" i="6"/>
  <c r="F15" i="6"/>
  <c r="E18" i="6"/>
  <c r="F18" i="6"/>
  <c r="G23" i="6"/>
  <c r="E24" i="6"/>
  <c r="F24" i="6"/>
  <c r="F23" i="6" s="1"/>
  <c r="G24" i="6"/>
  <c r="G34" i="6" s="1"/>
  <c r="E27" i="6"/>
  <c r="E23" i="6" s="1"/>
  <c r="F27" i="6"/>
  <c r="E34" i="6"/>
  <c r="E36" i="6" s="1"/>
  <c r="F34" i="6"/>
  <c r="F36" i="6" s="1"/>
  <c r="E35" i="6"/>
  <c r="F35" i="6"/>
  <c r="G36" i="6" l="1"/>
  <c r="G13" i="5"/>
  <c r="G12" i="5" s="1"/>
  <c r="F13" i="5"/>
  <c r="F12" i="5" s="1"/>
  <c r="E13" i="5"/>
  <c r="G14" i="5"/>
  <c r="F14" i="5"/>
  <c r="G16" i="5"/>
  <c r="G37" i="5" s="1"/>
  <c r="F16" i="5"/>
  <c r="F37" i="5" s="1"/>
  <c r="E25" i="5"/>
  <c r="E14" i="5"/>
  <c r="E28" i="5"/>
  <c r="E24" i="5" s="1"/>
  <c r="G19" i="5"/>
  <c r="F19" i="5"/>
  <c r="E19" i="5"/>
  <c r="E16" i="5"/>
  <c r="E37" i="5" s="1"/>
  <c r="E38" i="5" s="1"/>
  <c r="E36" i="5"/>
  <c r="G28" i="5"/>
  <c r="F28" i="5"/>
  <c r="G25" i="5"/>
  <c r="F25" i="5"/>
  <c r="G36" i="5" l="1"/>
  <c r="G38" i="5" s="1"/>
  <c r="E12" i="5"/>
  <c r="F24" i="5"/>
  <c r="F36" i="5"/>
  <c r="F38" i="5" s="1"/>
  <c r="G24" i="5"/>
  <c r="E13" i="4"/>
  <c r="E14" i="4"/>
  <c r="E16" i="4"/>
  <c r="F36" i="4"/>
  <c r="G35" i="4"/>
  <c r="G37" i="4" s="1"/>
  <c r="G13" i="4"/>
  <c r="F13" i="4"/>
  <c r="G16" i="4"/>
  <c r="G36" i="4" s="1"/>
  <c r="F16" i="4"/>
  <c r="G28" i="4"/>
  <c r="F28" i="4"/>
  <c r="E28" i="4"/>
  <c r="G25" i="4"/>
  <c r="G24" i="4" s="1"/>
  <c r="F25" i="4"/>
  <c r="F24" i="4" s="1"/>
  <c r="E25" i="4"/>
  <c r="E24" i="4" s="1"/>
  <c r="G14" i="4"/>
  <c r="F14" i="4"/>
  <c r="E35" i="4" l="1"/>
  <c r="F12" i="4"/>
  <c r="G12" i="4"/>
  <c r="F37" i="4"/>
  <c r="E12" i="4"/>
  <c r="F35" i="4"/>
  <c r="E36" i="4"/>
  <c r="E25" i="3"/>
  <c r="E28" i="3"/>
  <c r="E13" i="3"/>
  <c r="E12" i="3" s="1"/>
  <c r="G14" i="3"/>
  <c r="F14" i="3"/>
  <c r="G13" i="3"/>
  <c r="G12" i="3" s="1"/>
  <c r="F13" i="3"/>
  <c r="G16" i="3"/>
  <c r="F16" i="3"/>
  <c r="F35" i="3"/>
  <c r="E16" i="3"/>
  <c r="G35" i="3"/>
  <c r="G28" i="3"/>
  <c r="G24" i="3" s="1"/>
  <c r="F28" i="3"/>
  <c r="G25" i="3"/>
  <c r="F25" i="3"/>
  <c r="F24" i="3" s="1"/>
  <c r="G36" i="3"/>
  <c r="E14" i="3"/>
  <c r="E36" i="3" l="1"/>
  <c r="E24" i="3"/>
  <c r="F36" i="3"/>
  <c r="F12" i="3"/>
  <c r="E37" i="4"/>
  <c r="E35" i="3"/>
  <c r="E37" i="3"/>
  <c r="F37" i="3"/>
  <c r="G37" i="3"/>
  <c r="G16" i="2"/>
  <c r="F16" i="2"/>
  <c r="E16" i="2"/>
  <c r="E25" i="2" l="1"/>
  <c r="E35" i="2" s="1"/>
  <c r="H8" i="1" l="1"/>
  <c r="H9" i="1"/>
  <c r="H12" i="1" s="1"/>
  <c r="H10" i="1"/>
  <c r="H11" i="1"/>
  <c r="D12" i="1"/>
  <c r="E12" i="1"/>
  <c r="G19" i="1"/>
  <c r="K19" i="1"/>
  <c r="Q19" i="1"/>
  <c r="U19" i="1"/>
  <c r="W19" i="1"/>
  <c r="G20" i="1"/>
  <c r="K20" i="1"/>
  <c r="Q20" i="1"/>
  <c r="W20" i="1"/>
  <c r="Z20" i="1" s="1"/>
  <c r="U20" i="1"/>
  <c r="G21" i="1"/>
  <c r="K21" i="1"/>
  <c r="Q21" i="1"/>
  <c r="W21" i="1" s="1"/>
  <c r="U21" i="1"/>
  <c r="C22" i="1"/>
  <c r="E22" i="1"/>
  <c r="E23" i="1"/>
  <c r="F22" i="1"/>
  <c r="I22" i="1"/>
  <c r="J22" i="1"/>
  <c r="K22" i="1"/>
  <c r="Z22" i="1" s="1"/>
  <c r="M22" i="1"/>
  <c r="O22" i="1"/>
  <c r="P22" i="1"/>
  <c r="V22" i="1" s="1"/>
  <c r="Q22" i="1"/>
  <c r="W22" i="1" s="1"/>
  <c r="S22" i="1"/>
  <c r="T22" i="1"/>
  <c r="U22" i="1"/>
  <c r="I23" i="1"/>
  <c r="M23" i="1"/>
  <c r="O23" i="1"/>
  <c r="S23" i="1"/>
  <c r="I30" i="1"/>
  <c r="L30" i="1" s="1"/>
  <c r="I31" i="1"/>
  <c r="L31" i="1" s="1"/>
  <c r="I32" i="1"/>
  <c r="L32" i="1"/>
  <c r="I33" i="1"/>
  <c r="L33" i="1" s="1"/>
  <c r="C34" i="1"/>
  <c r="E34" i="1"/>
  <c r="G34" i="1"/>
  <c r="I41" i="1"/>
  <c r="P41" i="1" s="1"/>
  <c r="I42" i="1"/>
  <c r="P42" i="1" s="1"/>
  <c r="I43" i="1"/>
  <c r="P43" i="1"/>
  <c r="C44" i="1"/>
  <c r="C45" i="1" s="1"/>
  <c r="E44" i="1"/>
  <c r="G44" i="1"/>
  <c r="G45" i="1" s="1"/>
  <c r="H44" i="1"/>
  <c r="N44" i="1" s="1"/>
  <c r="O44" i="1" s="1"/>
  <c r="K44" i="1"/>
  <c r="K45" i="1" s="1"/>
  <c r="M44" i="1"/>
  <c r="M45" i="1" s="1"/>
  <c r="E45" i="1"/>
  <c r="E13" i="2"/>
  <c r="E12" i="2" s="1"/>
  <c r="F13" i="2"/>
  <c r="G13" i="2"/>
  <c r="E14" i="2"/>
  <c r="F14" i="2"/>
  <c r="G14" i="2"/>
  <c r="E24" i="2"/>
  <c r="F25" i="2"/>
  <c r="G25" i="2"/>
  <c r="E28" i="2"/>
  <c r="E36" i="2" s="1"/>
  <c r="F28" i="2"/>
  <c r="F36" i="2" s="1"/>
  <c r="G28" i="2"/>
  <c r="G36" i="2" s="1"/>
  <c r="G24" i="2" l="1"/>
  <c r="G35" i="2"/>
  <c r="F24" i="2"/>
  <c r="F35" i="2"/>
  <c r="F37" i="2" s="1"/>
  <c r="G22" i="1"/>
  <c r="G23" i="1" s="1"/>
  <c r="K23" i="1"/>
  <c r="U23" i="1"/>
  <c r="Z19" i="1"/>
  <c r="Z23" i="1" s="1"/>
  <c r="G12" i="2"/>
  <c r="F12" i="2"/>
  <c r="E37" i="2"/>
  <c r="L34" i="1"/>
  <c r="W23" i="1"/>
  <c r="Z21" i="1"/>
  <c r="X22" i="1"/>
  <c r="Y22" i="1" s="1"/>
  <c r="C23" i="1"/>
  <c r="I34" i="1"/>
  <c r="Q23" i="1"/>
  <c r="G37" i="2"/>
  <c r="I44" i="1"/>
  <c r="P44" i="1" s="1"/>
  <c r="P45" i="1" s="1"/>
  <c r="I45" i="1" l="1"/>
</calcChain>
</file>

<file path=xl/sharedStrings.xml><?xml version="1.0" encoding="utf-8"?>
<sst xmlns="http://schemas.openxmlformats.org/spreadsheetml/2006/main" count="679" uniqueCount="113">
  <si>
    <t>DIRECȚIA DE SĂNĂTATE PUBLICĂ DÂMBOVIȚA</t>
  </si>
  <si>
    <t>BUGET DE STAT BUNURI SI SERVICII AAPL</t>
  </si>
  <si>
    <t>mii lei</t>
  </si>
  <si>
    <t>Judet</t>
  </si>
  <si>
    <t>CREDITE DE ANGAJAMENT PN I BOLI TRANSMISIBILE</t>
  </si>
  <si>
    <t>CREDITE BUGETARE PN I BOLI TRANSMISIBILE</t>
  </si>
  <si>
    <t>Trimestrul</t>
  </si>
  <si>
    <t>3.HIV</t>
  </si>
  <si>
    <t>Total PN I</t>
  </si>
  <si>
    <t>TOTAL, din care:</t>
  </si>
  <si>
    <t>Trim. I</t>
  </si>
  <si>
    <t>TOTAL</t>
  </si>
  <si>
    <t>DAMBOVITA</t>
  </si>
  <si>
    <t>TRIM. I</t>
  </si>
  <si>
    <t>TRIM. II</t>
  </si>
  <si>
    <t>TRIM. III</t>
  </si>
  <si>
    <t>TRIM. IV</t>
  </si>
  <si>
    <t>TOTAL AN</t>
  </si>
  <si>
    <t>VENITURI PROPRII BUNURI SI SERVICII AAPL</t>
  </si>
  <si>
    <t>PN I BOLI TRANSMISIBILE</t>
  </si>
  <si>
    <t>PN IV BOLI NETRANSMISIBILE</t>
  </si>
  <si>
    <t>VI PN SANATATEA FEMEII SI COPILULUI</t>
  </si>
  <si>
    <t>Credite de Angajament</t>
  </si>
  <si>
    <t>Credite Bugetare</t>
  </si>
  <si>
    <t>Credite de Angajament 3.HIV</t>
  </si>
  <si>
    <t xml:space="preserve"> Credite Bugetare 3.HIV</t>
  </si>
  <si>
    <t>Credite de Angajament 4.TBC</t>
  </si>
  <si>
    <t>Credite Bugetare 4.TBC</t>
  </si>
  <si>
    <t>Total Credite de Angajament PN I</t>
  </si>
  <si>
    <t>Total Credite Bugetare PN I</t>
  </si>
  <si>
    <t>Credite de Angajament 1. Depistare CCU</t>
  </si>
  <si>
    <t xml:space="preserve"> Credite Bugetare 1. Depistare  CCU</t>
  </si>
  <si>
    <t>Total Credite de Angajament  PN IV</t>
  </si>
  <si>
    <t>Total Credite Bugetare PN IV</t>
  </si>
  <si>
    <t>1. Subprogramul de sănătate a copilului</t>
  </si>
  <si>
    <t>2. Subprogramul de sănătate a femeii</t>
  </si>
  <si>
    <t>Total Credite de Angajament PN VI</t>
  </si>
  <si>
    <t>Total Credite Bugetare PN VI</t>
  </si>
  <si>
    <t>Credite de Angajament 1.2 profilax. malnutritie</t>
  </si>
  <si>
    <t>Credite Bugetare 1.2 profilax. malnutritie</t>
  </si>
  <si>
    <t>Credite de Angajament 1.6 screening retinopatie</t>
  </si>
  <si>
    <t>Credite Bugetare 1.6 screening retinopatie</t>
  </si>
  <si>
    <t>Total Credite de Angajament</t>
  </si>
  <si>
    <t>Total Credite Bugetare</t>
  </si>
  <si>
    <t>Credite de Angajament 3.4.Sd. Izoim. Rh</t>
  </si>
  <si>
    <t>Credite Bugetare 3.4.Sd. Izoim. Rh</t>
  </si>
  <si>
    <t>BUGET DE STAT BUNURI SI SERVICII DSP</t>
  </si>
  <si>
    <t>Credite de Angajament 1.Vaccinare</t>
  </si>
  <si>
    <t xml:space="preserve"> Credite Bugetare 1. Vaccinare</t>
  </si>
  <si>
    <t>Credite de Angajament 1.1 Profilax distrofiei lapte praf</t>
  </si>
  <si>
    <t xml:space="preserve"> Credite Bugetare 1.1 Profilax distrofiei lapte praf</t>
  </si>
  <si>
    <t>VENITURI PROPRII BUNURI SI SERVICII DSP</t>
  </si>
  <si>
    <t>Credite de Angajament PN II Monitorizare fact. mediu</t>
  </si>
  <si>
    <t>Credite Bugetare PN II Monitorizare fact. Mediu</t>
  </si>
  <si>
    <t>Credite de Angajament PN V Promovarea Sanatatii</t>
  </si>
  <si>
    <t>Credite de Bugetare PN Promovarea Sanatatii</t>
  </si>
  <si>
    <t>Credite de Angajament 2. BTP</t>
  </si>
  <si>
    <t xml:space="preserve"> Credite Bugetare 2. BTP</t>
  </si>
  <si>
    <t>Nr. Crt.</t>
  </si>
  <si>
    <t>Program National de Sanatate</t>
  </si>
  <si>
    <t>Unitatea care deruleaza</t>
  </si>
  <si>
    <t>Subprogram</t>
  </si>
  <si>
    <t>Buget de stat</t>
  </si>
  <si>
    <t>Prevedere</t>
  </si>
  <si>
    <t>Finantare</t>
  </si>
  <si>
    <t>Plata</t>
  </si>
  <si>
    <t>P.N. I.1 Imunizare</t>
  </si>
  <si>
    <t>DSP</t>
  </si>
  <si>
    <t>P.N.I.2 boli prioritare</t>
  </si>
  <si>
    <t>P.N. I.5 Inf. Nosocomiale</t>
  </si>
  <si>
    <t>P.N.II factori de mediu</t>
  </si>
  <si>
    <t>V.1.Interventii pentru un stil de viaţă sănătos</t>
  </si>
  <si>
    <t>V.3.Supravegherea stării de sănătate a populaţiei generale</t>
  </si>
  <si>
    <t>P.N. I.3 HIV</t>
  </si>
  <si>
    <t>JUDET</t>
  </si>
  <si>
    <t>Total</t>
  </si>
  <si>
    <t>I.3.1</t>
  </si>
  <si>
    <t>Preventie</t>
  </si>
  <si>
    <t>I.3.2</t>
  </si>
  <si>
    <t>Tratament</t>
  </si>
  <si>
    <t>DSP                 I.3.1</t>
  </si>
  <si>
    <t>Spitalul Jud. de Urg. Targoviste</t>
  </si>
  <si>
    <t>P.N. I.4 TBC</t>
  </si>
  <si>
    <t>Sp. Jud. de Urg. Targoviste</t>
  </si>
  <si>
    <t>Sp. Municipal Moreni</t>
  </si>
  <si>
    <t>Sp. Or. Gaesti</t>
  </si>
  <si>
    <t>Sp. Or. Pucioasa</t>
  </si>
  <si>
    <t>P.N.VI. Mama si copil</t>
  </si>
  <si>
    <t>TOTAL P.N.VI.</t>
  </si>
  <si>
    <t>Lapte praf</t>
  </si>
  <si>
    <t>Mortalitate materna</t>
  </si>
  <si>
    <t>P.N. VI.1.4 Malnutritie</t>
  </si>
  <si>
    <t>P.N. VI.1.6 Retinopatie</t>
  </si>
  <si>
    <t>P.N. VI.3.4 Izoimunizare Rh</t>
  </si>
  <si>
    <t>PN TRATAMENT IN STRAINATATE</t>
  </si>
  <si>
    <t>P.N. Axa Prioritara ATI</t>
  </si>
  <si>
    <t>P.N.VI.1 Screening cancer col uterin</t>
  </si>
  <si>
    <t>TOTAL DSP</t>
  </si>
  <si>
    <t>TOTAL AAPL</t>
  </si>
  <si>
    <t>TOTAL GENERAL</t>
  </si>
  <si>
    <t>PNS 2019</t>
  </si>
  <si>
    <t>11,02,2019</t>
  </si>
  <si>
    <t>05,03,2019</t>
  </si>
  <si>
    <t>01,04,2019</t>
  </si>
  <si>
    <t>P.N. Axa Prioritara AVCAc</t>
  </si>
  <si>
    <t>10,05,2019</t>
  </si>
  <si>
    <t>07,06,2019</t>
  </si>
  <si>
    <t>08,07,2019</t>
  </si>
  <si>
    <t>P.N. VI.1.5 Deficiente auz</t>
  </si>
  <si>
    <t>P.N.I.3 inf. nosocomiale</t>
  </si>
  <si>
    <t>P.N.VI.1 Vitamina D</t>
  </si>
  <si>
    <t>05,08,2019</t>
  </si>
  <si>
    <t>04,09,2019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</si>
</sst>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indexed="17"/>
      <name val="Arial"/>
      <family val="2"/>
      <charset val="1"/>
    </font>
    <font>
      <sz val="11"/>
      <color indexed="62"/>
      <name val="Calibri"/>
      <family val="2"/>
      <charset val="238"/>
    </font>
    <font>
      <sz val="10"/>
      <color indexed="62"/>
      <name val="Arial"/>
      <family val="2"/>
      <charset val="1"/>
    </font>
    <font>
      <b/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i/>
      <sz val="10"/>
      <color indexed="12"/>
      <name val="Arial"/>
      <family val="2"/>
      <charset val="1"/>
    </font>
    <font>
      <b/>
      <sz val="10"/>
      <color indexed="17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1"/>
    <xf numFmtId="0" fontId="8" fillId="0" borderId="0" xfId="1" applyFont="1" applyAlignment="1">
      <alignment horizontal="center"/>
    </xf>
    <xf numFmtId="3" fontId="7" fillId="0" borderId="0" xfId="1" applyNumberFormat="1"/>
    <xf numFmtId="0" fontId="9" fillId="0" borderId="0" xfId="1" applyFont="1" applyAlignment="1">
      <alignment horizontal="center"/>
    </xf>
    <xf numFmtId="0" fontId="9" fillId="0" borderId="6" xfId="1" applyFont="1" applyBorder="1"/>
    <xf numFmtId="0" fontId="7" fillId="0" borderId="7" xfId="1" applyBorder="1"/>
    <xf numFmtId="0" fontId="10" fillId="0" borderId="8" xfId="1" applyFont="1" applyBorder="1" applyAlignment="1">
      <alignment wrapText="1"/>
    </xf>
    <xf numFmtId="0" fontId="10" fillId="0" borderId="9" xfId="1" applyFont="1" applyBorder="1"/>
    <xf numFmtId="0" fontId="10" fillId="0" borderId="10" xfId="1" applyFont="1" applyBorder="1"/>
    <xf numFmtId="3" fontId="10" fillId="0" borderId="8" xfId="1" applyNumberFormat="1" applyFont="1" applyBorder="1"/>
    <xf numFmtId="0" fontId="7" fillId="0" borderId="12" xfId="1" applyBorder="1"/>
    <xf numFmtId="0" fontId="10" fillId="0" borderId="1" xfId="1" applyFont="1" applyBorder="1" applyAlignment="1">
      <alignment wrapText="1"/>
    </xf>
    <xf numFmtId="0" fontId="10" fillId="0" borderId="13" xfId="1" applyFont="1" applyBorder="1"/>
    <xf numFmtId="0" fontId="10" fillId="0" borderId="14" xfId="1" applyFont="1" applyBorder="1"/>
    <xf numFmtId="3" fontId="10" fillId="0" borderId="1" xfId="1" applyNumberFormat="1" applyFont="1" applyBorder="1"/>
    <xf numFmtId="0" fontId="11" fillId="0" borderId="12" xfId="1" applyFont="1" applyBorder="1"/>
    <xf numFmtId="0" fontId="12" fillId="0" borderId="1" xfId="1" applyFont="1" applyBorder="1" applyAlignment="1">
      <alignment wrapText="1"/>
    </xf>
    <xf numFmtId="0" fontId="12" fillId="0" borderId="13" xfId="1" applyFont="1" applyBorder="1"/>
    <xf numFmtId="0" fontId="12" fillId="0" borderId="14" xfId="1" applyFont="1" applyBorder="1"/>
    <xf numFmtId="3" fontId="12" fillId="0" borderId="1" xfId="1" applyNumberFormat="1" applyFont="1" applyBorder="1"/>
    <xf numFmtId="0" fontId="11" fillId="0" borderId="0" xfId="1" applyFont="1"/>
    <xf numFmtId="0" fontId="7" fillId="0" borderId="16" xfId="1" applyBorder="1"/>
    <xf numFmtId="0" fontId="10" fillId="0" borderId="17" xfId="1" applyFont="1" applyBorder="1"/>
    <xf numFmtId="0" fontId="10" fillId="0" borderId="18" xfId="1" applyFont="1" applyBorder="1"/>
    <xf numFmtId="3" fontId="10" fillId="0" borderId="19" xfId="1" applyNumberFormat="1" applyFont="1" applyBorder="1"/>
    <xf numFmtId="0" fontId="9" fillId="0" borderId="21" xfId="1" applyFont="1" applyBorder="1"/>
    <xf numFmtId="0" fontId="9" fillId="2" borderId="22" xfId="1" applyFont="1" applyFill="1" applyBorder="1" applyAlignment="1">
      <alignment wrapText="1"/>
    </xf>
    <xf numFmtId="0" fontId="9" fillId="2" borderId="23" xfId="1" applyFont="1" applyFill="1" applyBorder="1" applyAlignment="1">
      <alignment horizontal="right"/>
    </xf>
    <xf numFmtId="0" fontId="9" fillId="2" borderId="24" xfId="1" applyFont="1" applyFill="1" applyBorder="1"/>
    <xf numFmtId="3" fontId="9" fillId="2" borderId="26" xfId="1" applyNumberFormat="1" applyFont="1" applyFill="1" applyBorder="1"/>
    <xf numFmtId="0" fontId="9" fillId="0" borderId="27" xfId="1" applyFont="1" applyBorder="1"/>
    <xf numFmtId="0" fontId="9" fillId="0" borderId="28" xfId="1" applyFont="1" applyBorder="1" applyAlignment="1">
      <alignment wrapText="1"/>
    </xf>
    <xf numFmtId="0" fontId="9" fillId="0" borderId="29" xfId="1" applyFont="1" applyBorder="1" applyAlignment="1">
      <alignment horizontal="right"/>
    </xf>
    <xf numFmtId="0" fontId="13" fillId="0" borderId="30" xfId="1" applyFont="1" applyBorder="1"/>
    <xf numFmtId="3" fontId="13" fillId="0" borderId="4" xfId="1" applyNumberFormat="1" applyFont="1" applyBorder="1"/>
    <xf numFmtId="0" fontId="9" fillId="0" borderId="32" xfId="1" applyFont="1" applyBorder="1" applyAlignment="1">
      <alignment horizontal="right"/>
    </xf>
    <xf numFmtId="0" fontId="13" fillId="0" borderId="33" xfId="1" applyFont="1" applyBorder="1"/>
    <xf numFmtId="3" fontId="13" fillId="0" borderId="35" xfId="1" applyNumberFormat="1" applyFont="1" applyBorder="1"/>
    <xf numFmtId="0" fontId="7" fillId="0" borderId="27" xfId="1" applyBorder="1"/>
    <xf numFmtId="0" fontId="7" fillId="0" borderId="28" xfId="1" applyBorder="1" applyAlignment="1">
      <alignment wrapText="1"/>
    </xf>
    <xf numFmtId="0" fontId="10" fillId="3" borderId="36" xfId="1" applyFont="1" applyFill="1" applyBorder="1"/>
    <xf numFmtId="0" fontId="10" fillId="3" borderId="37" xfId="1" applyFont="1" applyFill="1" applyBorder="1"/>
    <xf numFmtId="3" fontId="10" fillId="3" borderId="6" xfId="1" applyNumberFormat="1" applyFont="1" applyFill="1" applyBorder="1"/>
    <xf numFmtId="0" fontId="7" fillId="0" borderId="38" xfId="1" applyBorder="1"/>
    <xf numFmtId="0" fontId="7" fillId="0" borderId="39" xfId="1" applyBorder="1" applyAlignment="1">
      <alignment wrapText="1"/>
    </xf>
    <xf numFmtId="0" fontId="14" fillId="4" borderId="7" xfId="1" applyFont="1" applyFill="1" applyBorder="1"/>
    <xf numFmtId="0" fontId="14" fillId="4" borderId="11" xfId="1" applyFont="1" applyFill="1" applyBorder="1"/>
    <xf numFmtId="3" fontId="14" fillId="4" borderId="8" xfId="1" applyNumberFormat="1" applyFont="1" applyFill="1" applyBorder="1"/>
    <xf numFmtId="0" fontId="14" fillId="0" borderId="5" xfId="1" applyFont="1" applyBorder="1" applyAlignment="1">
      <alignment horizontal="right"/>
    </xf>
    <xf numFmtId="0" fontId="15" fillId="0" borderId="15" xfId="1" applyFont="1" applyBorder="1"/>
    <xf numFmtId="3" fontId="15" fillId="0" borderId="1" xfId="1" applyNumberFormat="1" applyFont="1" applyBorder="1"/>
    <xf numFmtId="0" fontId="7" fillId="0" borderId="18" xfId="1" applyBorder="1"/>
    <xf numFmtId="0" fontId="7" fillId="0" borderId="40" xfId="1" applyBorder="1" applyAlignment="1">
      <alignment wrapText="1"/>
    </xf>
    <xf numFmtId="0" fontId="14" fillId="0" borderId="34" xfId="1" applyFont="1" applyBorder="1" applyAlignment="1">
      <alignment horizontal="right"/>
    </xf>
    <xf numFmtId="0" fontId="15" fillId="0" borderId="33" xfId="1" applyFont="1" applyBorder="1"/>
    <xf numFmtId="3" fontId="15" fillId="0" borderId="35" xfId="1" applyNumberFormat="1" applyFont="1" applyBorder="1"/>
    <xf numFmtId="0" fontId="9" fillId="0" borderId="41" xfId="1" applyFont="1" applyBorder="1"/>
    <xf numFmtId="0" fontId="9" fillId="2" borderId="25" xfId="1" applyFont="1" applyFill="1" applyBorder="1" applyAlignment="1">
      <alignment wrapText="1"/>
    </xf>
    <xf numFmtId="0" fontId="9" fillId="2" borderId="26" xfId="1" applyFont="1" applyFill="1" applyBorder="1"/>
    <xf numFmtId="0" fontId="7" fillId="5" borderId="21" xfId="1" applyFill="1" applyBorder="1"/>
    <xf numFmtId="0" fontId="7" fillId="5" borderId="31" xfId="1" applyFill="1" applyBorder="1" applyAlignment="1">
      <alignment wrapText="1"/>
    </xf>
    <xf numFmtId="0" fontId="14" fillId="5" borderId="4" xfId="1" applyFont="1" applyFill="1" applyBorder="1"/>
    <xf numFmtId="3" fontId="14" fillId="5" borderId="4" xfId="1" applyNumberFormat="1" applyFont="1" applyFill="1" applyBorder="1"/>
    <xf numFmtId="0" fontId="7" fillId="6" borderId="21" xfId="1" applyFill="1" applyBorder="1"/>
    <xf numFmtId="0" fontId="7" fillId="6" borderId="12" xfId="1" applyFill="1" applyBorder="1"/>
    <xf numFmtId="0" fontId="14" fillId="6" borderId="1" xfId="1" applyFont="1" applyFill="1" applyBorder="1"/>
    <xf numFmtId="3" fontId="14" fillId="6" borderId="1" xfId="1" applyNumberFormat="1" applyFont="1" applyFill="1" applyBorder="1"/>
    <xf numFmtId="0" fontId="7" fillId="7" borderId="21" xfId="1" applyFill="1" applyBorder="1"/>
    <xf numFmtId="0" fontId="7" fillId="7" borderId="12" xfId="1" applyFill="1" applyBorder="1"/>
    <xf numFmtId="0" fontId="14" fillId="7" borderId="1" xfId="1" applyFont="1" applyFill="1" applyBorder="1"/>
    <xf numFmtId="3" fontId="14" fillId="7" borderId="1" xfId="1" applyNumberFormat="1" applyFont="1" applyFill="1" applyBorder="1"/>
    <xf numFmtId="0" fontId="7" fillId="8" borderId="21" xfId="1" applyFill="1" applyBorder="1"/>
    <xf numFmtId="0" fontId="7" fillId="8" borderId="16" xfId="1" applyFill="1" applyBorder="1"/>
    <xf numFmtId="0" fontId="14" fillId="8" borderId="19" xfId="1" applyFont="1" applyFill="1" applyBorder="1"/>
    <xf numFmtId="3" fontId="14" fillId="8" borderId="19" xfId="1" applyNumberFormat="1" applyFont="1" applyFill="1" applyBorder="1"/>
    <xf numFmtId="0" fontId="9" fillId="2" borderId="25" xfId="1" applyFont="1" applyFill="1" applyBorder="1"/>
    <xf numFmtId="0" fontId="9" fillId="2" borderId="26" xfId="1" applyFont="1" applyFill="1" applyBorder="1" applyAlignment="1">
      <alignment horizontal="right"/>
    </xf>
    <xf numFmtId="0" fontId="10" fillId="3" borderId="8" xfId="1" applyFont="1" applyFill="1" applyBorder="1"/>
    <xf numFmtId="3" fontId="16" fillId="3" borderId="8" xfId="1" applyNumberFormat="1" applyFont="1" applyFill="1" applyBorder="1"/>
    <xf numFmtId="0" fontId="7" fillId="0" borderId="31" xfId="1" applyBorder="1"/>
    <xf numFmtId="0" fontId="10" fillId="3" borderId="4" xfId="1" applyFont="1" applyFill="1" applyBorder="1"/>
    <xf numFmtId="3" fontId="10" fillId="3" borderId="4" xfId="1" applyNumberFormat="1" applyFont="1" applyFill="1" applyBorder="1"/>
    <xf numFmtId="0" fontId="14" fillId="5" borderId="1" xfId="1" applyFont="1" applyFill="1" applyBorder="1"/>
    <xf numFmtId="3" fontId="14" fillId="5" borderId="1" xfId="1" applyNumberFormat="1" applyFont="1" applyFill="1" applyBorder="1"/>
    <xf numFmtId="0" fontId="14" fillId="0" borderId="1" xfId="1" applyFont="1" applyBorder="1"/>
    <xf numFmtId="3" fontId="14" fillId="0" borderId="1" xfId="1" applyNumberFormat="1" applyFont="1" applyBorder="1"/>
    <xf numFmtId="0" fontId="7" fillId="0" borderId="34" xfId="1" applyBorder="1"/>
    <xf numFmtId="0" fontId="14" fillId="0" borderId="35" xfId="1" applyFont="1" applyBorder="1"/>
    <xf numFmtId="3" fontId="14" fillId="0" borderId="35" xfId="1" applyNumberFormat="1" applyFont="1" applyBorder="1"/>
    <xf numFmtId="0" fontId="10" fillId="0" borderId="42" xfId="1" applyFont="1" applyBorder="1"/>
    <xf numFmtId="0" fontId="10" fillId="0" borderId="43" xfId="1" applyFont="1" applyBorder="1"/>
    <xf numFmtId="3" fontId="10" fillId="0" borderId="6" xfId="1" applyNumberFormat="1" applyFont="1" applyBorder="1"/>
    <xf numFmtId="0" fontId="14" fillId="0" borderId="25" xfId="1" applyFont="1" applyBorder="1"/>
    <xf numFmtId="0" fontId="14" fillId="0" borderId="44" xfId="1" applyFont="1" applyBorder="1"/>
    <xf numFmtId="3" fontId="14" fillId="0" borderId="26" xfId="1" applyNumberFormat="1" applyFont="1" applyBorder="1"/>
    <xf numFmtId="3" fontId="14" fillId="0" borderId="6" xfId="1" applyNumberFormat="1" applyFont="1" applyBorder="1"/>
    <xf numFmtId="0" fontId="10" fillId="0" borderId="45" xfId="1" applyFont="1" applyBorder="1"/>
    <xf numFmtId="3" fontId="16" fillId="0" borderId="26" xfId="1" applyNumberFormat="1" applyFont="1" applyBorder="1"/>
    <xf numFmtId="0" fontId="14" fillId="0" borderId="45" xfId="1" applyFont="1" applyBorder="1"/>
    <xf numFmtId="3" fontId="17" fillId="0" borderId="47" xfId="1" applyNumberFormat="1" applyFont="1" applyBorder="1"/>
    <xf numFmtId="0" fontId="18" fillId="0" borderId="46" xfId="1" applyFont="1" applyBorder="1"/>
    <xf numFmtId="0" fontId="14" fillId="5" borderId="30" xfId="1" applyFont="1" applyFill="1" applyBorder="1"/>
    <xf numFmtId="0" fontId="14" fillId="6" borderId="15" xfId="1" applyFont="1" applyFill="1" applyBorder="1"/>
    <xf numFmtId="0" fontId="14" fillId="7" borderId="15" xfId="1" applyFont="1" applyFill="1" applyBorder="1"/>
    <xf numFmtId="0" fontId="14" fillId="8" borderId="20" xfId="1" applyFont="1" applyFill="1" applyBorder="1"/>
    <xf numFmtId="0" fontId="10" fillId="3" borderId="11" xfId="1" applyFont="1" applyFill="1" applyBorder="1" applyAlignment="1">
      <alignment wrapText="1"/>
    </xf>
    <xf numFmtId="0" fontId="10" fillId="3" borderId="30" xfId="1" applyFont="1" applyFill="1" applyBorder="1" applyAlignment="1">
      <alignment wrapText="1"/>
    </xf>
    <xf numFmtId="0" fontId="14" fillId="5" borderId="15" xfId="1" applyFont="1" applyFill="1" applyBorder="1"/>
    <xf numFmtId="0" fontId="14" fillId="0" borderId="15" xfId="1" applyFont="1" applyBorder="1"/>
    <xf numFmtId="3" fontId="9" fillId="0" borderId="53" xfId="1" applyNumberFormat="1" applyFont="1" applyBorder="1"/>
    <xf numFmtId="0" fontId="9" fillId="0" borderId="54" xfId="1" applyFont="1" applyBorder="1"/>
    <xf numFmtId="3" fontId="10" fillId="0" borderId="55" xfId="1" applyNumberFormat="1" applyFont="1" applyBorder="1"/>
    <xf numFmtId="3" fontId="10" fillId="0" borderId="56" xfId="1" applyNumberFormat="1" applyFont="1" applyBorder="1"/>
    <xf numFmtId="3" fontId="10" fillId="0" borderId="57" xfId="1" applyNumberFormat="1" applyFont="1" applyBorder="1"/>
    <xf numFmtId="3" fontId="10" fillId="0" borderId="58" xfId="1" applyNumberFormat="1" applyFont="1" applyBorder="1"/>
    <xf numFmtId="3" fontId="12" fillId="0" borderId="57" xfId="1" applyNumberFormat="1" applyFont="1" applyBorder="1"/>
    <xf numFmtId="3" fontId="12" fillId="0" borderId="58" xfId="1" applyNumberFormat="1" applyFont="1" applyBorder="1"/>
    <xf numFmtId="3" fontId="10" fillId="0" borderId="59" xfId="1" applyNumberFormat="1" applyFont="1" applyBorder="1"/>
    <xf numFmtId="3" fontId="10" fillId="0" borderId="60" xfId="1" applyNumberFormat="1" applyFont="1" applyBorder="1"/>
    <xf numFmtId="3" fontId="9" fillId="2" borderId="61" xfId="1" applyNumberFormat="1" applyFont="1" applyFill="1" applyBorder="1"/>
    <xf numFmtId="3" fontId="9" fillId="2" borderId="62" xfId="1" applyNumberFormat="1" applyFont="1" applyFill="1" applyBorder="1"/>
    <xf numFmtId="3" fontId="13" fillId="0" borderId="63" xfId="1" applyNumberFormat="1" applyFont="1" applyBorder="1"/>
    <xf numFmtId="3" fontId="13" fillId="0" borderId="64" xfId="1" applyNumberFormat="1" applyFont="1" applyBorder="1"/>
    <xf numFmtId="3" fontId="13" fillId="0" borderId="65" xfId="1" applyNumberFormat="1" applyFont="1" applyBorder="1"/>
    <xf numFmtId="3" fontId="13" fillId="0" borderId="66" xfId="1" applyNumberFormat="1" applyFont="1" applyBorder="1"/>
    <xf numFmtId="3" fontId="10" fillId="3" borderId="53" xfId="1" applyNumberFormat="1" applyFont="1" applyFill="1" applyBorder="1"/>
    <xf numFmtId="3" fontId="10" fillId="3" borderId="54" xfId="1" applyNumberFormat="1" applyFont="1" applyFill="1" applyBorder="1"/>
    <xf numFmtId="3" fontId="14" fillId="4" borderId="55" xfId="1" applyNumberFormat="1" applyFont="1" applyFill="1" applyBorder="1"/>
    <xf numFmtId="3" fontId="14" fillId="4" borderId="56" xfId="1" applyNumberFormat="1" applyFont="1" applyFill="1" applyBorder="1"/>
    <xf numFmtId="3" fontId="15" fillId="0" borderId="57" xfId="1" applyNumberFormat="1" applyFont="1" applyBorder="1"/>
    <xf numFmtId="3" fontId="15" fillId="0" borderId="58" xfId="1" applyNumberFormat="1" applyFont="1" applyBorder="1"/>
    <xf numFmtId="3" fontId="15" fillId="0" borderId="65" xfId="1" applyNumberFormat="1" applyFont="1" applyBorder="1"/>
    <xf numFmtId="3" fontId="15" fillId="0" borderId="66" xfId="1" applyNumberFormat="1" applyFont="1" applyBorder="1"/>
    <xf numFmtId="3" fontId="14" fillId="5" borderId="67" xfId="1" applyNumberFormat="1" applyFont="1" applyFill="1" applyBorder="1"/>
    <xf numFmtId="3" fontId="14" fillId="5" borderId="68" xfId="1" applyNumberFormat="1" applyFont="1" applyFill="1" applyBorder="1"/>
    <xf numFmtId="3" fontId="14" fillId="6" borderId="57" xfId="1" applyNumberFormat="1" applyFont="1" applyFill="1" applyBorder="1"/>
    <xf numFmtId="3" fontId="14" fillId="6" borderId="58" xfId="1" applyNumberFormat="1" applyFont="1" applyFill="1" applyBorder="1"/>
    <xf numFmtId="3" fontId="14" fillId="7" borderId="57" xfId="1" applyNumberFormat="1" applyFont="1" applyFill="1" applyBorder="1"/>
    <xf numFmtId="3" fontId="14" fillId="7" borderId="58" xfId="1" applyNumberFormat="1" applyFont="1" applyFill="1" applyBorder="1"/>
    <xf numFmtId="3" fontId="14" fillId="8" borderId="59" xfId="1" applyNumberFormat="1" applyFont="1" applyFill="1" applyBorder="1"/>
    <xf numFmtId="3" fontId="14" fillId="8" borderId="60" xfId="1" applyNumberFormat="1" applyFont="1" applyFill="1" applyBorder="1"/>
    <xf numFmtId="3" fontId="16" fillId="3" borderId="55" xfId="1" applyNumberFormat="1" applyFont="1" applyFill="1" applyBorder="1"/>
    <xf numFmtId="3" fontId="16" fillId="3" borderId="56" xfId="1" applyNumberFormat="1" applyFont="1" applyFill="1" applyBorder="1"/>
    <xf numFmtId="3" fontId="10" fillId="3" borderId="67" xfId="1" applyNumberFormat="1" applyFont="1" applyFill="1" applyBorder="1"/>
    <xf numFmtId="3" fontId="10" fillId="3" borderId="68" xfId="1" applyNumberFormat="1" applyFont="1" applyFill="1" applyBorder="1"/>
    <xf numFmtId="3" fontId="14" fillId="5" borderId="57" xfId="1" applyNumberFormat="1" applyFont="1" applyFill="1" applyBorder="1"/>
    <xf numFmtId="3" fontId="14" fillId="5" borderId="58" xfId="1" applyNumberFormat="1" applyFont="1" applyFill="1" applyBorder="1"/>
    <xf numFmtId="3" fontId="14" fillId="0" borderId="57" xfId="1" applyNumberFormat="1" applyFont="1" applyBorder="1"/>
    <xf numFmtId="3" fontId="14" fillId="0" borderId="58" xfId="1" applyNumberFormat="1" applyFont="1" applyBorder="1"/>
    <xf numFmtId="0" fontId="14" fillId="0" borderId="33" xfId="1" applyFont="1" applyBorder="1"/>
    <xf numFmtId="3" fontId="14" fillId="0" borderId="65" xfId="1" applyNumberFormat="1" applyFont="1" applyBorder="1"/>
    <xf numFmtId="3" fontId="14" fillId="0" borderId="66" xfId="1" applyNumberFormat="1" applyFont="1" applyBorder="1"/>
    <xf numFmtId="3" fontId="10" fillId="0" borderId="53" xfId="1" applyNumberFormat="1" applyFont="1" applyBorder="1"/>
    <xf numFmtId="3" fontId="10" fillId="0" borderId="54" xfId="1" applyNumberFormat="1" applyFont="1" applyBorder="1"/>
    <xf numFmtId="3" fontId="14" fillId="0" borderId="61" xfId="1" applyNumberFormat="1" applyFont="1" applyBorder="1"/>
    <xf numFmtId="3" fontId="14" fillId="0" borderId="62" xfId="1" applyNumberFormat="1" applyFont="1" applyBorder="1"/>
    <xf numFmtId="3" fontId="14" fillId="0" borderId="53" xfId="1" applyNumberFormat="1" applyFont="1" applyBorder="1"/>
    <xf numFmtId="3" fontId="14" fillId="0" borderId="54" xfId="1" applyNumberFormat="1" applyFont="1" applyBorder="1"/>
    <xf numFmtId="3" fontId="16" fillId="0" borderId="51" xfId="1" applyNumberFormat="1" applyFont="1" applyBorder="1"/>
    <xf numFmtId="3" fontId="16" fillId="0" borderId="69" xfId="1" applyNumberFormat="1" applyFont="1" applyBorder="1"/>
    <xf numFmtId="3" fontId="17" fillId="0" borderId="70" xfId="1" applyNumberFormat="1" applyFont="1" applyBorder="1"/>
    <xf numFmtId="3" fontId="17" fillId="0" borderId="71" xfId="1" applyNumberFormat="1" applyFont="1" applyBorder="1"/>
    <xf numFmtId="3" fontId="18" fillId="0" borderId="72" xfId="1" applyNumberFormat="1" applyFont="1" applyBorder="1"/>
    <xf numFmtId="3" fontId="18" fillId="0" borderId="73" xfId="1" applyNumberFormat="1" applyFont="1" applyBorder="1"/>
    <xf numFmtId="3" fontId="18" fillId="0" borderId="74" xfId="1" applyNumberFormat="1" applyFont="1" applyBorder="1"/>
    <xf numFmtId="3" fontId="14" fillId="0" borderId="75" xfId="1" applyNumberFormat="1" applyFont="1" applyBorder="1"/>
    <xf numFmtId="3" fontId="14" fillId="0" borderId="76" xfId="1" applyNumberFormat="1" applyFont="1" applyBorder="1"/>
    <xf numFmtId="3" fontId="14" fillId="0" borderId="77" xfId="1" applyNumberFormat="1" applyFont="1" applyBorder="1"/>
    <xf numFmtId="3" fontId="14" fillId="0" borderId="78" xfId="1" applyNumberFormat="1" applyFont="1" applyBorder="1"/>
    <xf numFmtId="3" fontId="14" fillId="0" borderId="79" xfId="1" applyNumberFormat="1" applyFont="1" applyBorder="1"/>
    <xf numFmtId="3" fontId="14" fillId="0" borderId="80" xfId="1" applyNumberFormat="1" applyFont="1" applyBorder="1"/>
    <xf numFmtId="0" fontId="0" fillId="0" borderId="81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9" borderId="78" xfId="0" applyFill="1" applyBorder="1"/>
    <xf numFmtId="0" fontId="0" fillId="9" borderId="79" xfId="0" applyFill="1" applyBorder="1"/>
    <xf numFmtId="0" fontId="0" fillId="9" borderId="80" xfId="0" applyFill="1" applyBorder="1"/>
    <xf numFmtId="0" fontId="10" fillId="3" borderId="81" xfId="1" applyFont="1" applyFill="1" applyBorder="1"/>
    <xf numFmtId="0" fontId="7" fillId="6" borderId="81" xfId="1" applyFill="1" applyBorder="1"/>
    <xf numFmtId="0" fontId="7" fillId="7" borderId="81" xfId="1" applyFill="1" applyBorder="1"/>
    <xf numFmtId="0" fontId="14" fillId="5" borderId="81" xfId="1" applyFont="1" applyFill="1" applyBorder="1"/>
    <xf numFmtId="0" fontId="10" fillId="3" borderId="86" xfId="1" applyFont="1" applyFill="1" applyBorder="1"/>
    <xf numFmtId="0" fontId="10" fillId="3" borderId="87" xfId="1" applyFont="1" applyFill="1" applyBorder="1"/>
    <xf numFmtId="0" fontId="7" fillId="6" borderId="86" xfId="1" applyFill="1" applyBorder="1"/>
    <xf numFmtId="0" fontId="7" fillId="6" borderId="87" xfId="1" applyFill="1" applyBorder="1"/>
    <xf numFmtId="0" fontId="7" fillId="7" borderId="86" xfId="1" applyFill="1" applyBorder="1"/>
    <xf numFmtId="0" fontId="7" fillId="7" borderId="87" xfId="1" applyFill="1" applyBorder="1"/>
    <xf numFmtId="0" fontId="14" fillId="5" borderId="86" xfId="1" applyFont="1" applyFill="1" applyBorder="1"/>
    <xf numFmtId="0" fontId="14" fillId="5" borderId="87" xfId="1" applyFont="1" applyFill="1" applyBorder="1"/>
    <xf numFmtId="0" fontId="14" fillId="4" borderId="91" xfId="1" applyFont="1" applyFill="1" applyBorder="1"/>
    <xf numFmtId="0" fontId="14" fillId="4" borderId="92" xfId="1" applyFont="1" applyFill="1" applyBorder="1"/>
    <xf numFmtId="0" fontId="14" fillId="4" borderId="93" xfId="1" applyFont="1" applyFill="1" applyBorder="1"/>
    <xf numFmtId="0" fontId="10" fillId="3" borderId="78" xfId="1" applyFont="1" applyFill="1" applyBorder="1"/>
    <xf numFmtId="0" fontId="10" fillId="3" borderId="79" xfId="1" applyFont="1" applyFill="1" applyBorder="1"/>
    <xf numFmtId="0" fontId="10" fillId="3" borderId="80" xfId="1" applyFont="1" applyFill="1" applyBorder="1"/>
    <xf numFmtId="0" fontId="7" fillId="5" borderId="91" xfId="1" applyFill="1" applyBorder="1"/>
    <xf numFmtId="0" fontId="7" fillId="5" borderId="92" xfId="1" applyFill="1" applyBorder="1"/>
    <xf numFmtId="0" fontId="7" fillId="5" borderId="93" xfId="1" applyFill="1" applyBorder="1"/>
    <xf numFmtId="0" fontId="9" fillId="2" borderId="78" xfId="1" applyFont="1" applyFill="1" applyBorder="1"/>
    <xf numFmtId="0" fontId="9" fillId="2" borderId="79" xfId="1" applyFont="1" applyFill="1" applyBorder="1"/>
    <xf numFmtId="0" fontId="9" fillId="2" borderId="80" xfId="1" applyFont="1" applyFill="1" applyBorder="1"/>
    <xf numFmtId="0" fontId="7" fillId="8" borderId="88" xfId="1" applyFill="1" applyBorder="1"/>
    <xf numFmtId="0" fontId="7" fillId="8" borderId="89" xfId="1" applyFill="1" applyBorder="1"/>
    <xf numFmtId="0" fontId="7" fillId="8" borderId="90" xfId="1" applyFill="1" applyBorder="1"/>
    <xf numFmtId="0" fontId="10" fillId="3" borderId="91" xfId="1" applyFont="1" applyFill="1" applyBorder="1"/>
    <xf numFmtId="0" fontId="10" fillId="3" borderId="92" xfId="1" applyFont="1" applyFill="1" applyBorder="1"/>
    <xf numFmtId="0" fontId="10" fillId="3" borderId="93" xfId="1" applyFont="1" applyFill="1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19" fillId="0" borderId="97" xfId="0" applyFont="1" applyBorder="1"/>
    <xf numFmtId="0" fontId="19" fillId="0" borderId="82" xfId="0" applyFont="1" applyBorder="1"/>
    <xf numFmtId="0" fontId="19" fillId="0" borderId="98" xfId="0" applyFont="1" applyBorder="1"/>
    <xf numFmtId="0" fontId="20" fillId="0" borderId="78" xfId="0" applyFont="1" applyBorder="1"/>
    <xf numFmtId="0" fontId="20" fillId="0" borderId="82" xfId="0" applyFont="1" applyBorder="1"/>
    <xf numFmtId="0" fontId="21" fillId="0" borderId="78" xfId="0" applyFont="1" applyBorder="1"/>
    <xf numFmtId="0" fontId="21" fillId="0" borderId="82" xfId="0" applyFont="1" applyBorder="1"/>
    <xf numFmtId="0" fontId="0" fillId="0" borderId="110" xfId="0" applyBorder="1"/>
    <xf numFmtId="0" fontId="10" fillId="3" borderId="83" xfId="1" applyFont="1" applyFill="1" applyBorder="1"/>
    <xf numFmtId="0" fontId="10" fillId="3" borderId="84" xfId="1" applyFont="1" applyFill="1" applyBorder="1"/>
    <xf numFmtId="0" fontId="10" fillId="3" borderId="85" xfId="1" applyFont="1" applyFill="1" applyBorder="1"/>
    <xf numFmtId="0" fontId="0" fillId="0" borderId="111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9" fillId="0" borderId="51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" fontId="9" fillId="5" borderId="48" xfId="1" applyNumberFormat="1" applyFont="1" applyFill="1" applyBorder="1" applyAlignment="1">
      <alignment horizontal="center"/>
    </xf>
    <xf numFmtId="1" fontId="9" fillId="5" borderId="49" xfId="1" applyNumberFormat="1" applyFont="1" applyFill="1" applyBorder="1" applyAlignment="1">
      <alignment horizontal="center"/>
    </xf>
    <xf numFmtId="1" fontId="9" fillId="5" borderId="50" xfId="1" applyNumberFormat="1" applyFont="1" applyFill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4" fillId="0" borderId="22" xfId="1" applyFont="1" applyBorder="1" applyAlignment="1">
      <alignment horizontal="left"/>
    </xf>
    <xf numFmtId="0" fontId="9" fillId="0" borderId="25" xfId="1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9" fillId="0" borderId="44" xfId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9" fillId="0" borderId="49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1" fontId="9" fillId="5" borderId="107" xfId="1" applyNumberFormat="1" applyFont="1" applyFill="1" applyBorder="1" applyAlignment="1">
      <alignment horizontal="center"/>
    </xf>
    <xf numFmtId="1" fontId="9" fillId="5" borderId="108" xfId="1" applyNumberFormat="1" applyFont="1" applyFill="1" applyBorder="1" applyAlignment="1">
      <alignment horizontal="center"/>
    </xf>
    <xf numFmtId="1" fontId="9" fillId="5" borderId="109" xfId="1" applyNumberFormat="1" applyFont="1" applyFill="1" applyBorder="1" applyAlignment="1">
      <alignment horizontal="center"/>
    </xf>
    <xf numFmtId="0" fontId="14" fillId="0" borderId="46" xfId="1" applyFont="1" applyBorder="1" applyAlignment="1">
      <alignment horizontal="left"/>
    </xf>
    <xf numFmtId="0" fontId="14" fillId="0" borderId="99" xfId="1" applyFont="1" applyBorder="1" applyAlignment="1">
      <alignment horizontal="left"/>
    </xf>
    <xf numFmtId="0" fontId="9" fillId="0" borderId="106" xfId="1" applyFont="1" applyBorder="1" applyAlignment="1">
      <alignment horizontal="center" wrapText="1"/>
    </xf>
    <xf numFmtId="0" fontId="9" fillId="0" borderId="42" xfId="1" applyFont="1" applyBorder="1" applyAlignment="1">
      <alignment horizontal="center" wrapText="1"/>
    </xf>
    <xf numFmtId="0" fontId="9" fillId="0" borderId="104" xfId="1" applyFont="1" applyBorder="1" applyAlignment="1">
      <alignment horizontal="center" wrapText="1"/>
    </xf>
    <xf numFmtId="0" fontId="9" fillId="0" borderId="105" xfId="1" applyFont="1" applyBorder="1" applyAlignment="1">
      <alignment horizontal="center" wrapText="1"/>
    </xf>
    <xf numFmtId="0" fontId="9" fillId="0" borderId="102" xfId="1" applyFont="1" applyBorder="1" applyAlignment="1">
      <alignment horizontal="center" wrapText="1"/>
    </xf>
    <xf numFmtId="0" fontId="9" fillId="0" borderId="103" xfId="1" applyFont="1" applyBorder="1" applyAlignment="1">
      <alignment horizontal="center" wrapText="1"/>
    </xf>
    <xf numFmtId="0" fontId="9" fillId="0" borderId="100" xfId="1" applyFont="1" applyBorder="1" applyAlignment="1">
      <alignment horizontal="center"/>
    </xf>
    <xf numFmtId="0" fontId="9" fillId="0" borderId="101" xfId="1" applyFont="1" applyBorder="1" applyAlignment="1">
      <alignment horizontal="center"/>
    </xf>
    <xf numFmtId="0" fontId="9" fillId="0" borderId="69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5"/>
  <sheetViews>
    <sheetView topLeftCell="A19" zoomScale="120" zoomScaleNormal="120" workbookViewId="0">
      <selection activeCell="Q7" sqref="Q7"/>
    </sheetView>
  </sheetViews>
  <sheetFormatPr defaultColWidth="9" defaultRowHeight="11.25" x14ac:dyDescent="0.2"/>
  <cols>
    <col min="1" max="1" width="12.28515625" style="1" customWidth="1"/>
    <col min="2" max="2" width="7.7109375" style="1" customWidth="1"/>
    <col min="3" max="3" width="7.42578125" style="1" customWidth="1"/>
    <col min="4" max="4" width="7.7109375" style="1" customWidth="1"/>
    <col min="5" max="5" width="7" style="1" customWidth="1"/>
    <col min="6" max="6" width="7.85546875" style="1" customWidth="1"/>
    <col min="7" max="7" width="6.7109375" style="1" customWidth="1"/>
    <col min="8" max="8" width="6.85546875" style="1" customWidth="1"/>
    <col min="9" max="9" width="9.42578125" style="1" customWidth="1"/>
    <col min="10" max="10" width="7.28515625" style="1" customWidth="1"/>
    <col min="11" max="12" width="7.140625" style="1" customWidth="1"/>
    <col min="13" max="13" width="8" style="1" customWidth="1"/>
    <col min="14" max="14" width="6.5703125" style="1" customWidth="1"/>
    <col min="15" max="15" width="7.85546875" style="1" customWidth="1"/>
    <col min="16" max="16" width="6.7109375" style="1" customWidth="1"/>
    <col min="17" max="17" width="8.140625" style="1" customWidth="1"/>
    <col min="18" max="18" width="7.5703125" style="1" customWidth="1"/>
    <col min="19" max="19" width="7.140625" style="1" customWidth="1"/>
    <col min="20" max="20" width="6.42578125" style="1" customWidth="1"/>
    <col min="21" max="23" width="7.140625" style="1" customWidth="1"/>
    <col min="24" max="24" width="7.42578125" style="1" customWidth="1"/>
    <col min="25" max="25" width="7.85546875" style="1" customWidth="1"/>
    <col min="26" max="26" width="7.5703125" style="1" customWidth="1"/>
    <col min="27" max="27" width="8.7109375" style="1" customWidth="1"/>
    <col min="28" max="16384" width="9" style="1"/>
  </cols>
  <sheetData>
    <row r="1" spans="1:74" ht="12.75" x14ac:dyDescent="0.2">
      <c r="A1" s="2">
        <v>2018</v>
      </c>
      <c r="C1" s="3" t="s">
        <v>0</v>
      </c>
      <c r="I1" s="4"/>
      <c r="AJ1" s="5"/>
      <c r="AK1" s="5"/>
      <c r="AL1" s="6"/>
      <c r="BG1" s="5"/>
      <c r="BH1" s="5"/>
      <c r="BI1" s="6"/>
      <c r="BT1" s="5"/>
      <c r="BU1" s="5"/>
      <c r="BV1" s="7"/>
    </row>
    <row r="2" spans="1:74" ht="12.75" x14ac:dyDescent="0.2">
      <c r="A2" s="2"/>
      <c r="C2" s="3"/>
      <c r="I2" s="4"/>
      <c r="AJ2" s="5"/>
      <c r="AK2" s="5"/>
      <c r="AL2" s="6"/>
      <c r="BG2" s="5"/>
      <c r="BH2" s="5"/>
      <c r="BI2" s="6"/>
      <c r="BT2" s="5"/>
      <c r="BU2" s="5"/>
      <c r="BV2" s="7"/>
    </row>
    <row r="3" spans="1:74" ht="12.75" x14ac:dyDescent="0.2">
      <c r="A3" s="2"/>
      <c r="C3" s="3"/>
      <c r="I3" s="4"/>
      <c r="AJ3" s="5"/>
      <c r="AK3" s="5"/>
      <c r="AL3" s="6"/>
      <c r="BG3" s="5"/>
      <c r="BH3" s="5"/>
      <c r="BI3" s="6"/>
      <c r="BT3" s="5"/>
      <c r="BU3" s="5"/>
      <c r="BV3" s="7"/>
    </row>
    <row r="4" spans="1:74" ht="11.85" customHeight="1" x14ac:dyDescent="0.2">
      <c r="A4" s="2" t="s">
        <v>1</v>
      </c>
      <c r="I4" s="4" t="s">
        <v>2</v>
      </c>
      <c r="AJ4" s="5"/>
      <c r="AK4" s="5"/>
      <c r="AL4" s="6"/>
      <c r="BG4" s="5"/>
      <c r="BH4" s="5"/>
      <c r="BI4" s="6"/>
      <c r="BT4" s="5"/>
      <c r="BU4" s="5"/>
      <c r="BV4" s="7"/>
    </row>
    <row r="5" spans="1:74" ht="12.75" customHeight="1" x14ac:dyDescent="0.2">
      <c r="A5" s="262" t="s">
        <v>3</v>
      </c>
      <c r="B5" s="268" t="s">
        <v>4</v>
      </c>
      <c r="C5" s="268"/>
      <c r="D5" s="268" t="s">
        <v>5</v>
      </c>
      <c r="E5" s="268"/>
      <c r="F5" s="268" t="s">
        <v>4</v>
      </c>
      <c r="G5" s="268"/>
      <c r="H5" s="267" t="s">
        <v>5</v>
      </c>
      <c r="I5" s="267" t="s">
        <v>6</v>
      </c>
      <c r="J5" s="10"/>
      <c r="AE5" s="5"/>
      <c r="AF5" s="5"/>
      <c r="AG5" s="6"/>
      <c r="BB5" s="5"/>
      <c r="BC5" s="5"/>
      <c r="BD5" s="6"/>
      <c r="BO5" s="5"/>
      <c r="BP5" s="5"/>
      <c r="BQ5" s="7"/>
    </row>
    <row r="6" spans="1:74" ht="12.75" customHeight="1" x14ac:dyDescent="0.2">
      <c r="A6" s="262"/>
      <c r="B6" s="262" t="s">
        <v>7</v>
      </c>
      <c r="C6" s="262" t="s">
        <v>8</v>
      </c>
      <c r="D6" s="262" t="s">
        <v>7</v>
      </c>
      <c r="E6" s="261" t="s">
        <v>8</v>
      </c>
      <c r="F6" s="261" t="s">
        <v>9</v>
      </c>
      <c r="G6" s="262" t="s">
        <v>10</v>
      </c>
      <c r="H6" s="262" t="s">
        <v>11</v>
      </c>
      <c r="I6" s="261" t="s">
        <v>6</v>
      </c>
      <c r="AD6" s="5"/>
      <c r="AE6" s="5"/>
      <c r="AF6" s="6"/>
      <c r="BA6" s="5"/>
      <c r="BB6" s="5"/>
      <c r="BC6" s="6"/>
      <c r="BN6" s="5"/>
      <c r="BO6" s="5"/>
      <c r="BP6" s="7"/>
    </row>
    <row r="7" spans="1:74" x14ac:dyDescent="0.2">
      <c r="A7" s="262"/>
      <c r="B7" s="262"/>
      <c r="C7" s="262"/>
      <c r="D7" s="262"/>
      <c r="E7" s="262"/>
      <c r="F7" s="262"/>
      <c r="G7" s="262"/>
      <c r="H7" s="262"/>
      <c r="I7" s="262"/>
      <c r="AD7" s="5"/>
      <c r="AE7" s="5"/>
      <c r="AF7" s="6"/>
      <c r="BA7" s="5"/>
      <c r="BB7" s="5"/>
      <c r="BC7" s="6"/>
      <c r="BN7" s="5"/>
      <c r="BO7" s="5"/>
      <c r="BP7" s="7"/>
    </row>
    <row r="8" spans="1:74" x14ac:dyDescent="0.2">
      <c r="A8" s="262" t="s">
        <v>12</v>
      </c>
      <c r="B8" s="8"/>
      <c r="C8" s="8"/>
      <c r="D8" s="8">
        <v>277</v>
      </c>
      <c r="E8" s="8">
        <v>277</v>
      </c>
      <c r="F8" s="8"/>
      <c r="G8" s="8"/>
      <c r="H8" s="12">
        <f>E8</f>
        <v>277</v>
      </c>
      <c r="I8" s="13" t="s">
        <v>13</v>
      </c>
      <c r="AD8" s="5"/>
      <c r="AE8" s="5"/>
      <c r="AF8" s="6"/>
      <c r="BA8" s="5"/>
      <c r="BB8" s="5"/>
      <c r="BC8" s="6"/>
      <c r="BN8" s="5"/>
      <c r="BO8" s="5"/>
      <c r="BP8" s="7"/>
    </row>
    <row r="9" spans="1:74" x14ac:dyDescent="0.2">
      <c r="A9" s="262"/>
      <c r="B9" s="8"/>
      <c r="C9" s="8"/>
      <c r="D9" s="8">
        <v>524</v>
      </c>
      <c r="E9" s="8">
        <v>524</v>
      </c>
      <c r="F9" s="8"/>
      <c r="G9" s="8"/>
      <c r="H9" s="12">
        <f>E9</f>
        <v>524</v>
      </c>
      <c r="I9" s="13" t="s">
        <v>14</v>
      </c>
      <c r="AD9" s="5"/>
      <c r="AE9" s="5"/>
      <c r="AF9" s="6"/>
      <c r="BA9" s="5"/>
      <c r="BB9" s="5"/>
      <c r="BC9" s="6"/>
      <c r="BN9" s="5"/>
      <c r="BO9" s="5"/>
      <c r="BP9" s="7"/>
    </row>
    <row r="10" spans="1:74" x14ac:dyDescent="0.2">
      <c r="A10" s="262"/>
      <c r="B10" s="8"/>
      <c r="C10" s="8"/>
      <c r="D10" s="8">
        <v>524</v>
      </c>
      <c r="E10" s="8">
        <v>524</v>
      </c>
      <c r="F10" s="8"/>
      <c r="G10" s="8"/>
      <c r="H10" s="12">
        <f>E10</f>
        <v>524</v>
      </c>
      <c r="I10" s="13" t="s">
        <v>15</v>
      </c>
      <c r="AD10" s="5"/>
      <c r="AE10" s="5"/>
      <c r="AF10" s="6"/>
      <c r="BA10" s="5"/>
      <c r="BB10" s="5"/>
      <c r="BC10" s="6"/>
      <c r="BN10" s="5"/>
      <c r="BO10" s="5"/>
      <c r="BP10" s="7"/>
    </row>
    <row r="11" spans="1:74" x14ac:dyDescent="0.2">
      <c r="A11" s="262"/>
      <c r="B11" s="8"/>
      <c r="C11" s="8"/>
      <c r="D11" s="8">
        <v>625</v>
      </c>
      <c r="E11" s="8">
        <v>625</v>
      </c>
      <c r="F11" s="8"/>
      <c r="G11" s="8"/>
      <c r="H11" s="12">
        <f>E11</f>
        <v>625</v>
      </c>
      <c r="I11" s="13" t="s">
        <v>16</v>
      </c>
      <c r="AD11" s="5"/>
      <c r="AE11" s="5"/>
      <c r="AF11" s="6"/>
      <c r="BA11" s="5"/>
      <c r="BB11" s="5"/>
      <c r="BC11" s="6"/>
      <c r="BN11" s="5"/>
      <c r="BO11" s="5"/>
      <c r="BP11" s="7"/>
    </row>
    <row r="12" spans="1:74" x14ac:dyDescent="0.2">
      <c r="B12" s="14">
        <v>1950</v>
      </c>
      <c r="C12" s="14">
        <v>1950</v>
      </c>
      <c r="D12" s="14">
        <f>SUM(D8:D11)</f>
        <v>1950</v>
      </c>
      <c r="E12" s="14">
        <f>SUM(E8:E11)</f>
        <v>1950</v>
      </c>
      <c r="F12" s="14">
        <v>1950</v>
      </c>
      <c r="G12" s="14">
        <v>1950</v>
      </c>
      <c r="H12" s="15">
        <f>SUM(H8:H11)</f>
        <v>1950</v>
      </c>
      <c r="I12" s="13" t="s">
        <v>17</v>
      </c>
      <c r="AD12" s="5"/>
      <c r="AE12" s="5"/>
      <c r="AF12" s="6"/>
      <c r="BA12" s="5"/>
      <c r="BB12" s="5"/>
      <c r="BC12" s="6"/>
      <c r="BN12" s="5"/>
      <c r="BO12" s="5"/>
      <c r="BP12" s="7"/>
    </row>
    <row r="13" spans="1:74" ht="12.75" x14ac:dyDescent="0.2">
      <c r="A13"/>
      <c r="AJ13" s="5"/>
      <c r="AK13" s="5"/>
      <c r="AL13" s="6"/>
      <c r="BG13" s="5"/>
      <c r="BH13" s="5"/>
      <c r="BI13" s="6"/>
      <c r="BT13" s="5"/>
      <c r="BU13" s="5"/>
      <c r="BV13" s="7"/>
    </row>
    <row r="14" spans="1:74" ht="12.75" x14ac:dyDescent="0.2">
      <c r="A14"/>
      <c r="AJ14" s="5"/>
      <c r="AK14" s="5"/>
      <c r="AL14" s="6"/>
      <c r="BG14" s="5"/>
      <c r="BH14" s="5"/>
      <c r="BI14" s="6"/>
      <c r="BT14" s="5"/>
      <c r="BU14" s="5"/>
      <c r="BV14" s="7"/>
    </row>
    <row r="15" spans="1:74" ht="12.75" x14ac:dyDescent="0.2">
      <c r="A15" s="2" t="s">
        <v>18</v>
      </c>
      <c r="N15"/>
      <c r="AA15" s="4" t="s">
        <v>2</v>
      </c>
      <c r="AJ15" s="5"/>
      <c r="AK15" s="5"/>
      <c r="AL15" s="6"/>
      <c r="BG15" s="5"/>
      <c r="BH15" s="5"/>
      <c r="BI15" s="6"/>
      <c r="BT15" s="5"/>
      <c r="BU15" s="5"/>
      <c r="BV15" s="7"/>
    </row>
    <row r="16" spans="1:74" ht="12.75" customHeight="1" x14ac:dyDescent="0.2">
      <c r="A16" s="262" t="s">
        <v>3</v>
      </c>
      <c r="B16" s="265" t="s">
        <v>19</v>
      </c>
      <c r="C16" s="265"/>
      <c r="D16" s="265"/>
      <c r="E16" s="265"/>
      <c r="F16" s="265"/>
      <c r="G16" s="265"/>
      <c r="H16" s="267" t="s">
        <v>20</v>
      </c>
      <c r="I16" s="267"/>
      <c r="J16" s="267"/>
      <c r="K16" s="267"/>
      <c r="L16" s="265" t="s">
        <v>21</v>
      </c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0" t="s">
        <v>22</v>
      </c>
      <c r="Y16" s="260"/>
      <c r="Z16" s="266" t="s">
        <v>23</v>
      </c>
      <c r="AA16" s="266"/>
      <c r="AJ16" s="5"/>
      <c r="AK16" s="5"/>
      <c r="AL16" s="6"/>
      <c r="BG16" s="5"/>
      <c r="BH16" s="5"/>
      <c r="BI16" s="6"/>
      <c r="BT16" s="5"/>
      <c r="BU16" s="5"/>
      <c r="BV16" s="7"/>
    </row>
    <row r="17" spans="1:77" ht="12.75" customHeight="1" x14ac:dyDescent="0.2">
      <c r="A17" s="262"/>
      <c r="B17" s="261" t="s">
        <v>24</v>
      </c>
      <c r="C17" s="261" t="s">
        <v>25</v>
      </c>
      <c r="D17" s="261" t="s">
        <v>26</v>
      </c>
      <c r="E17" s="261" t="s">
        <v>27</v>
      </c>
      <c r="F17" s="261" t="s">
        <v>28</v>
      </c>
      <c r="G17" s="261" t="s">
        <v>29</v>
      </c>
      <c r="H17" s="261" t="s">
        <v>30</v>
      </c>
      <c r="I17" s="261" t="s">
        <v>31</v>
      </c>
      <c r="J17" s="261" t="s">
        <v>32</v>
      </c>
      <c r="K17" s="261" t="s">
        <v>33</v>
      </c>
      <c r="L17" s="261" t="s">
        <v>34</v>
      </c>
      <c r="M17" s="261"/>
      <c r="N17" s="261"/>
      <c r="O17" s="261"/>
      <c r="P17" s="261"/>
      <c r="Q17" s="261"/>
      <c r="R17" s="264" t="s">
        <v>35</v>
      </c>
      <c r="S17" s="264"/>
      <c r="T17" s="264"/>
      <c r="U17" s="264"/>
      <c r="V17" s="264" t="s">
        <v>36</v>
      </c>
      <c r="W17" s="264" t="s">
        <v>37</v>
      </c>
      <c r="X17" s="260"/>
      <c r="Y17" s="260"/>
      <c r="Z17" s="266"/>
      <c r="AA17" s="266"/>
      <c r="AJ17" s="5"/>
      <c r="AK17" s="5"/>
      <c r="AL17" s="6"/>
      <c r="BG17" s="5"/>
      <c r="BH17" s="5"/>
      <c r="BI17" s="6"/>
      <c r="BT17" s="5"/>
      <c r="BU17" s="5"/>
      <c r="BV17" s="7"/>
    </row>
    <row r="18" spans="1:77" ht="101.25" x14ac:dyDescent="0.2">
      <c r="A18" s="262"/>
      <c r="B18" s="262"/>
      <c r="C18" s="262"/>
      <c r="D18" s="262"/>
      <c r="E18" s="262"/>
      <c r="F18" s="262"/>
      <c r="G18" s="262"/>
      <c r="H18" s="262"/>
      <c r="I18" s="262"/>
      <c r="J18" s="261"/>
      <c r="K18" s="261"/>
      <c r="L18" s="11" t="s">
        <v>38</v>
      </c>
      <c r="M18" s="11" t="s">
        <v>39</v>
      </c>
      <c r="N18" s="11" t="s">
        <v>40</v>
      </c>
      <c r="O18" s="11" t="s">
        <v>41</v>
      </c>
      <c r="P18" s="18" t="s">
        <v>42</v>
      </c>
      <c r="Q18" s="18" t="s">
        <v>43</v>
      </c>
      <c r="R18" s="18" t="s">
        <v>44</v>
      </c>
      <c r="S18" s="18" t="s">
        <v>45</v>
      </c>
      <c r="T18" s="18" t="s">
        <v>42</v>
      </c>
      <c r="U18" s="18" t="s">
        <v>43</v>
      </c>
      <c r="V18" s="264"/>
      <c r="W18" s="264"/>
      <c r="X18" s="11" t="s">
        <v>9</v>
      </c>
      <c r="Y18" s="11" t="s">
        <v>10</v>
      </c>
      <c r="Z18" s="17" t="s">
        <v>11</v>
      </c>
      <c r="AA18" s="8" t="s">
        <v>6</v>
      </c>
      <c r="AB18"/>
      <c r="AJ18" s="5"/>
      <c r="AK18" s="5"/>
      <c r="AL18" s="6"/>
      <c r="BG18" s="5"/>
      <c r="BH18" s="5"/>
      <c r="BI18" s="6"/>
      <c r="BT18" s="5"/>
      <c r="BU18" s="5"/>
      <c r="BV18" s="7"/>
    </row>
    <row r="19" spans="1:77" ht="12.75" x14ac:dyDescent="0.2">
      <c r="A19" s="262" t="s">
        <v>12</v>
      </c>
      <c r="B19" s="8"/>
      <c r="C19" s="8">
        <v>631</v>
      </c>
      <c r="D19" s="8"/>
      <c r="E19" s="8">
        <v>50</v>
      </c>
      <c r="F19" s="8"/>
      <c r="G19" s="8">
        <f>C19+E19</f>
        <v>681</v>
      </c>
      <c r="H19" s="8"/>
      <c r="I19" s="8">
        <v>55</v>
      </c>
      <c r="J19" s="18"/>
      <c r="K19" s="19">
        <f>I19</f>
        <v>55</v>
      </c>
      <c r="L19" s="19"/>
      <c r="M19" s="8">
        <v>0</v>
      </c>
      <c r="N19" s="19"/>
      <c r="O19" s="8">
        <v>0</v>
      </c>
      <c r="P19" s="8"/>
      <c r="Q19" s="8">
        <f>M19+O19</f>
        <v>0</v>
      </c>
      <c r="R19" s="19"/>
      <c r="S19" s="8">
        <v>0</v>
      </c>
      <c r="T19" s="18"/>
      <c r="U19" s="19">
        <f>S19</f>
        <v>0</v>
      </c>
      <c r="V19" s="19"/>
      <c r="W19" s="19">
        <f>Q19+U19</f>
        <v>0</v>
      </c>
      <c r="X19" s="19"/>
      <c r="Y19" s="19"/>
      <c r="Z19" s="20">
        <f>G19+K19+W19</f>
        <v>736</v>
      </c>
      <c r="AA19" s="13" t="s">
        <v>13</v>
      </c>
      <c r="AB19"/>
      <c r="AJ19" s="5"/>
      <c r="AK19" s="5"/>
      <c r="AL19" s="6"/>
      <c r="BG19" s="5"/>
      <c r="BH19" s="5"/>
      <c r="BI19" s="6"/>
      <c r="BT19" s="5"/>
      <c r="BU19" s="5"/>
      <c r="BV19" s="7"/>
    </row>
    <row r="20" spans="1:77" x14ac:dyDescent="0.2">
      <c r="A20" s="262"/>
      <c r="B20" s="8"/>
      <c r="C20" s="8">
        <v>452</v>
      </c>
      <c r="D20" s="8"/>
      <c r="E20" s="8">
        <v>110</v>
      </c>
      <c r="F20" s="8"/>
      <c r="G20" s="8">
        <f>C20+E20</f>
        <v>562</v>
      </c>
      <c r="H20" s="8"/>
      <c r="I20" s="8">
        <v>35</v>
      </c>
      <c r="J20" s="18"/>
      <c r="K20" s="19">
        <f>I20</f>
        <v>35</v>
      </c>
      <c r="L20" s="19"/>
      <c r="M20" s="8">
        <v>11</v>
      </c>
      <c r="N20" s="19"/>
      <c r="O20" s="8">
        <v>2</v>
      </c>
      <c r="P20" s="8"/>
      <c r="Q20" s="8">
        <f>M20+O20</f>
        <v>13</v>
      </c>
      <c r="R20" s="19"/>
      <c r="S20" s="8">
        <v>10</v>
      </c>
      <c r="T20" s="18"/>
      <c r="U20" s="19">
        <f>S20</f>
        <v>10</v>
      </c>
      <c r="V20" s="19"/>
      <c r="W20" s="19">
        <f>Q20+U20</f>
        <v>23</v>
      </c>
      <c r="X20" s="19"/>
      <c r="Y20" s="19"/>
      <c r="Z20" s="20">
        <f>G20+K20+W20</f>
        <v>620</v>
      </c>
      <c r="AA20" s="13" t="s">
        <v>14</v>
      </c>
      <c r="AJ20" s="5"/>
      <c r="AK20" s="5"/>
      <c r="AL20" s="6"/>
      <c r="BG20" s="5"/>
      <c r="BH20" s="5"/>
      <c r="BI20" s="6"/>
      <c r="BT20" s="5"/>
      <c r="BU20" s="5"/>
      <c r="BV20" s="7"/>
    </row>
    <row r="21" spans="1:77" x14ac:dyDescent="0.2">
      <c r="A21" s="262"/>
      <c r="B21" s="16"/>
      <c r="C21" s="16">
        <v>514</v>
      </c>
      <c r="D21" s="16"/>
      <c r="E21" s="16">
        <v>100</v>
      </c>
      <c r="F21" s="16"/>
      <c r="G21" s="16">
        <f>C21+E21</f>
        <v>614</v>
      </c>
      <c r="H21" s="16"/>
      <c r="I21" s="16">
        <v>14</v>
      </c>
      <c r="J21" s="9"/>
      <c r="K21" s="16">
        <f>I21</f>
        <v>14</v>
      </c>
      <c r="L21" s="16"/>
      <c r="M21" s="16">
        <v>0</v>
      </c>
      <c r="N21" s="16"/>
      <c r="O21" s="16">
        <v>0</v>
      </c>
      <c r="P21" s="16"/>
      <c r="Q21" s="16">
        <f>M21+O21</f>
        <v>0</v>
      </c>
      <c r="R21" s="16"/>
      <c r="S21" s="16">
        <v>0</v>
      </c>
      <c r="T21" s="9"/>
      <c r="U21" s="16">
        <f>S21</f>
        <v>0</v>
      </c>
      <c r="V21" s="16"/>
      <c r="W21" s="16">
        <f>Q21+U21</f>
        <v>0</v>
      </c>
      <c r="X21" s="16"/>
      <c r="Y21" s="16"/>
      <c r="Z21" s="20">
        <f>G21+K21+W21</f>
        <v>628</v>
      </c>
      <c r="AA21" s="13" t="s">
        <v>15</v>
      </c>
      <c r="AJ21" s="5"/>
      <c r="AK21" s="5"/>
      <c r="AL21" s="6"/>
      <c r="BG21" s="5"/>
      <c r="BH21" s="5"/>
      <c r="BI21" s="6"/>
      <c r="BT21" s="5"/>
      <c r="BU21" s="5"/>
      <c r="BV21" s="7"/>
    </row>
    <row r="22" spans="1:77" ht="6.2" hidden="1" customHeight="1" x14ac:dyDescent="0.2">
      <c r="A22" s="262"/>
      <c r="B22" s="16"/>
      <c r="C22" s="16">
        <f>B22</f>
        <v>0</v>
      </c>
      <c r="D22" s="16"/>
      <c r="E22" s="16">
        <f>D22</f>
        <v>0</v>
      </c>
      <c r="F22" s="16">
        <f>B22+D22</f>
        <v>0</v>
      </c>
      <c r="G22" s="16">
        <f>C22+E22</f>
        <v>0</v>
      </c>
      <c r="H22" s="16"/>
      <c r="I22" s="16">
        <f>H22</f>
        <v>0</v>
      </c>
      <c r="J22" s="9">
        <f>H22</f>
        <v>0</v>
      </c>
      <c r="K22" s="16">
        <f>I22</f>
        <v>0</v>
      </c>
      <c r="L22" s="16"/>
      <c r="M22" s="16">
        <f>L22</f>
        <v>0</v>
      </c>
      <c r="N22" s="16"/>
      <c r="O22" s="16">
        <f>N22</f>
        <v>0</v>
      </c>
      <c r="P22" s="16">
        <f>L22+N22</f>
        <v>0</v>
      </c>
      <c r="Q22" s="16">
        <f>M22+O22</f>
        <v>0</v>
      </c>
      <c r="R22" s="16"/>
      <c r="S22" s="16">
        <f>R22</f>
        <v>0</v>
      </c>
      <c r="T22" s="9">
        <f>R22</f>
        <v>0</v>
      </c>
      <c r="U22" s="16">
        <f>S22</f>
        <v>0</v>
      </c>
      <c r="V22" s="16">
        <f>P22+T22</f>
        <v>0</v>
      </c>
      <c r="W22" s="16">
        <f>Q22+U22</f>
        <v>0</v>
      </c>
      <c r="X22" s="16">
        <f>F22+J22+V22</f>
        <v>0</v>
      </c>
      <c r="Y22" s="16">
        <f>X22</f>
        <v>0</v>
      </c>
      <c r="Z22" s="20">
        <f>O22+I22+K22</f>
        <v>0</v>
      </c>
      <c r="AA22" s="13" t="s">
        <v>16</v>
      </c>
      <c r="AJ22" s="5"/>
      <c r="AK22" s="5"/>
      <c r="AL22" s="6"/>
      <c r="BG22" s="5"/>
      <c r="BH22" s="5"/>
      <c r="BI22" s="6"/>
      <c r="BT22" s="5"/>
      <c r="BU22" s="5"/>
      <c r="BV22" s="7"/>
    </row>
    <row r="23" spans="1:77" x14ac:dyDescent="0.2">
      <c r="B23" s="14">
        <v>1597</v>
      </c>
      <c r="C23" s="14">
        <f>SUM(C19:C22)</f>
        <v>1597</v>
      </c>
      <c r="D23" s="14">
        <v>260</v>
      </c>
      <c r="E23" s="14">
        <f>SUM(E19:E22)</f>
        <v>260</v>
      </c>
      <c r="F23" s="14">
        <v>1857</v>
      </c>
      <c r="G23" s="14">
        <f>SUM(G19:G22)</f>
        <v>1857</v>
      </c>
      <c r="H23" s="14">
        <v>104</v>
      </c>
      <c r="I23" s="14">
        <f>SUM(I19:I22)</f>
        <v>104</v>
      </c>
      <c r="J23" s="14">
        <v>104</v>
      </c>
      <c r="K23" s="14">
        <f>SUM(K19:K22)</f>
        <v>104</v>
      </c>
      <c r="L23" s="14">
        <v>11</v>
      </c>
      <c r="M23" s="14">
        <f>SUM(M19:M22)</f>
        <v>11</v>
      </c>
      <c r="N23" s="14">
        <v>2</v>
      </c>
      <c r="O23" s="14">
        <f>SUM(O19:O22)</f>
        <v>2</v>
      </c>
      <c r="P23" s="14">
        <v>13</v>
      </c>
      <c r="Q23" s="14">
        <f>SUM(Q19:Q22)</f>
        <v>13</v>
      </c>
      <c r="R23" s="14">
        <v>10</v>
      </c>
      <c r="S23" s="14">
        <f>SUM(S19:S22)</f>
        <v>10</v>
      </c>
      <c r="T23" s="14">
        <v>10</v>
      </c>
      <c r="U23" s="14">
        <f>SUM(U19:U22)</f>
        <v>10</v>
      </c>
      <c r="V23" s="14">
        <v>23</v>
      </c>
      <c r="W23" s="14">
        <f>SUM(W19:W22)</f>
        <v>23</v>
      </c>
      <c r="X23" s="14">
        <v>1984</v>
      </c>
      <c r="Y23" s="14">
        <v>1984</v>
      </c>
      <c r="Z23" s="13">
        <f>SUM(Z19:Z22)</f>
        <v>1984</v>
      </c>
      <c r="AA23" s="13" t="s">
        <v>17</v>
      </c>
      <c r="AM23" s="5"/>
      <c r="AN23" s="5"/>
      <c r="AO23" s="6"/>
      <c r="BJ23" s="5"/>
      <c r="BK23" s="5"/>
      <c r="BL23" s="6"/>
      <c r="BW23" s="5"/>
      <c r="BX23" s="5"/>
      <c r="BY23" s="7"/>
    </row>
    <row r="24" spans="1:77" x14ac:dyDescent="0.2">
      <c r="AJ24" s="5"/>
      <c r="AK24" s="5"/>
      <c r="AL24" s="6"/>
      <c r="BG24" s="5"/>
      <c r="BH24" s="5"/>
      <c r="BI24" s="6"/>
      <c r="BT24" s="5"/>
      <c r="BU24" s="5"/>
      <c r="BV24" s="7"/>
    </row>
    <row r="25" spans="1:77" x14ac:dyDescent="0.2">
      <c r="AJ25" s="5"/>
      <c r="AK25" s="5"/>
      <c r="AL25" s="6"/>
      <c r="BG25" s="5"/>
      <c r="BH25" s="5"/>
      <c r="BI25" s="6"/>
      <c r="BT25" s="5"/>
      <c r="BU25" s="5"/>
      <c r="BV25" s="7"/>
    </row>
    <row r="26" spans="1:77" ht="12.75" x14ac:dyDescent="0.2">
      <c r="A26" s="2" t="s">
        <v>46</v>
      </c>
      <c r="L26"/>
      <c r="M26" s="4" t="s">
        <v>2</v>
      </c>
      <c r="AJ26" s="5"/>
      <c r="AK26" s="5"/>
      <c r="AL26" s="6"/>
      <c r="BG26" s="5"/>
      <c r="BH26" s="5"/>
      <c r="BI26" s="6"/>
      <c r="BT26" s="5"/>
      <c r="BU26" s="5"/>
      <c r="BV26" s="7"/>
    </row>
    <row r="27" spans="1:77" ht="12.75" customHeight="1" x14ac:dyDescent="0.2">
      <c r="A27" s="262" t="s">
        <v>3</v>
      </c>
      <c r="B27" s="262" t="s">
        <v>19</v>
      </c>
      <c r="C27" s="262"/>
      <c r="D27" s="262"/>
      <c r="E27" s="262"/>
      <c r="F27" s="261" t="s">
        <v>21</v>
      </c>
      <c r="G27" s="261"/>
      <c r="H27" s="261"/>
      <c r="I27" s="261"/>
      <c r="J27" s="260" t="s">
        <v>22</v>
      </c>
      <c r="K27" s="260"/>
      <c r="L27" s="260" t="s">
        <v>23</v>
      </c>
      <c r="M27" s="260"/>
      <c r="AG27" s="5"/>
      <c r="AH27" s="5"/>
      <c r="AI27" s="6"/>
      <c r="BD27" s="5"/>
      <c r="BE27" s="5"/>
      <c r="BF27" s="6"/>
      <c r="BQ27" s="5"/>
      <c r="BR27" s="5"/>
      <c r="BS27" s="7"/>
    </row>
    <row r="28" spans="1:77" ht="12.75" customHeight="1" x14ac:dyDescent="0.2">
      <c r="A28" s="262"/>
      <c r="B28" s="261" t="s">
        <v>47</v>
      </c>
      <c r="C28" s="261" t="s">
        <v>48</v>
      </c>
      <c r="D28" s="261" t="s">
        <v>28</v>
      </c>
      <c r="E28" s="261" t="s">
        <v>29</v>
      </c>
      <c r="F28" s="261" t="s">
        <v>49</v>
      </c>
      <c r="G28" s="261" t="s">
        <v>50</v>
      </c>
      <c r="H28" s="264" t="s">
        <v>36</v>
      </c>
      <c r="I28" s="264" t="s">
        <v>37</v>
      </c>
      <c r="J28" s="260"/>
      <c r="K28" s="260"/>
      <c r="L28" s="260"/>
      <c r="M28" s="260"/>
      <c r="AG28" s="5"/>
      <c r="AH28" s="5"/>
      <c r="AI28" s="6"/>
      <c r="BD28" s="5"/>
      <c r="BE28" s="5"/>
      <c r="BF28" s="6"/>
      <c r="BQ28" s="5"/>
      <c r="BR28" s="5"/>
      <c r="BS28" s="7"/>
    </row>
    <row r="29" spans="1:77" ht="51.75" customHeight="1" x14ac:dyDescent="0.2">
      <c r="A29" s="262"/>
      <c r="B29" s="262"/>
      <c r="C29" s="262"/>
      <c r="D29" s="262"/>
      <c r="E29" s="262"/>
      <c r="F29" s="262"/>
      <c r="G29" s="262"/>
      <c r="H29" s="264"/>
      <c r="I29" s="264"/>
      <c r="J29" s="11" t="s">
        <v>9</v>
      </c>
      <c r="K29" s="11" t="s">
        <v>10</v>
      </c>
      <c r="L29" s="17" t="s">
        <v>11</v>
      </c>
      <c r="M29" s="11" t="s">
        <v>6</v>
      </c>
      <c r="AG29" s="5"/>
      <c r="AH29" s="5"/>
      <c r="AI29" s="6"/>
      <c r="BD29" s="5"/>
      <c r="BE29" s="5"/>
      <c r="BF29" s="6"/>
      <c r="BQ29" s="5"/>
      <c r="BR29" s="5"/>
      <c r="BS29" s="7"/>
    </row>
    <row r="30" spans="1:77" x14ac:dyDescent="0.2">
      <c r="A30" s="262" t="s">
        <v>12</v>
      </c>
      <c r="B30" s="8"/>
      <c r="C30" s="8">
        <v>419</v>
      </c>
      <c r="D30" s="8"/>
      <c r="E30" s="8">
        <v>419</v>
      </c>
      <c r="F30" s="8"/>
      <c r="G30" s="8">
        <v>0</v>
      </c>
      <c r="H30" s="8"/>
      <c r="I30" s="8">
        <f>G30</f>
        <v>0</v>
      </c>
      <c r="J30" s="19"/>
      <c r="K30" s="19"/>
      <c r="L30" s="20">
        <f>E30+I30</f>
        <v>419</v>
      </c>
      <c r="M30" s="13" t="s">
        <v>13</v>
      </c>
      <c r="AG30" s="5"/>
      <c r="AH30" s="5"/>
      <c r="AI30" s="6"/>
      <c r="BD30" s="5"/>
      <c r="BE30" s="5"/>
      <c r="BF30" s="6"/>
      <c r="BQ30" s="5"/>
      <c r="BR30" s="5"/>
      <c r="BS30" s="7"/>
    </row>
    <row r="31" spans="1:77" x14ac:dyDescent="0.2">
      <c r="A31" s="262"/>
      <c r="B31" s="8"/>
      <c r="C31" s="8">
        <v>0</v>
      </c>
      <c r="D31" s="8"/>
      <c r="E31" s="8">
        <v>0</v>
      </c>
      <c r="F31" s="8"/>
      <c r="G31" s="8">
        <v>18</v>
      </c>
      <c r="H31" s="8"/>
      <c r="I31" s="8">
        <f>G31</f>
        <v>18</v>
      </c>
      <c r="J31" s="19"/>
      <c r="K31" s="19"/>
      <c r="L31" s="20">
        <f>E31+I31</f>
        <v>18</v>
      </c>
      <c r="M31" s="13" t="s">
        <v>14</v>
      </c>
      <c r="AG31" s="5"/>
      <c r="AH31" s="5"/>
      <c r="AI31" s="6"/>
      <c r="BD31" s="5"/>
      <c r="BE31" s="5"/>
      <c r="BF31" s="6"/>
      <c r="BQ31" s="5"/>
      <c r="BR31" s="5"/>
      <c r="BS31" s="7"/>
    </row>
    <row r="32" spans="1:77" x14ac:dyDescent="0.2">
      <c r="A32" s="262"/>
      <c r="B32" s="8"/>
      <c r="C32" s="8">
        <v>0</v>
      </c>
      <c r="D32" s="8"/>
      <c r="E32" s="8">
        <v>0</v>
      </c>
      <c r="F32" s="8"/>
      <c r="G32" s="8">
        <v>0</v>
      </c>
      <c r="H32" s="8"/>
      <c r="I32" s="8">
        <f>G32</f>
        <v>0</v>
      </c>
      <c r="J32" s="19"/>
      <c r="K32" s="19"/>
      <c r="L32" s="20">
        <f>E32+I32</f>
        <v>0</v>
      </c>
      <c r="M32" s="13" t="s">
        <v>15</v>
      </c>
      <c r="AG32" s="5"/>
      <c r="AH32" s="5"/>
      <c r="AI32" s="6"/>
      <c r="BD32" s="5"/>
      <c r="BE32" s="5"/>
      <c r="BF32" s="6"/>
      <c r="BQ32" s="5"/>
      <c r="BR32" s="5"/>
      <c r="BS32" s="7"/>
    </row>
    <row r="33" spans="1:76" ht="13.15" customHeight="1" x14ac:dyDescent="0.2">
      <c r="A33" s="262"/>
      <c r="B33" s="8"/>
      <c r="C33" s="8">
        <v>0</v>
      </c>
      <c r="D33" s="8"/>
      <c r="E33" s="8">
        <v>0</v>
      </c>
      <c r="F33" s="8"/>
      <c r="G33" s="8">
        <v>0</v>
      </c>
      <c r="H33" s="8"/>
      <c r="I33" s="8">
        <f>G33</f>
        <v>0</v>
      </c>
      <c r="J33" s="19"/>
      <c r="K33" s="19"/>
      <c r="L33" s="20">
        <f>E33+I33</f>
        <v>0</v>
      </c>
      <c r="M33" s="13" t="s">
        <v>16</v>
      </c>
      <c r="AG33" s="5"/>
      <c r="AH33" s="5"/>
      <c r="AI33" s="6"/>
      <c r="BD33" s="5"/>
      <c r="BE33" s="5"/>
      <c r="BF33" s="6"/>
      <c r="BQ33" s="5"/>
      <c r="BR33" s="5"/>
      <c r="BS33" s="7"/>
    </row>
    <row r="34" spans="1:76" x14ac:dyDescent="0.2">
      <c r="B34" s="14">
        <v>419</v>
      </c>
      <c r="C34" s="14">
        <f>SUM(C30:C33)</f>
        <v>419</v>
      </c>
      <c r="D34" s="14">
        <v>419</v>
      </c>
      <c r="E34" s="14">
        <f>SUM(E30:E33)</f>
        <v>419</v>
      </c>
      <c r="F34" s="14">
        <v>18</v>
      </c>
      <c r="G34" s="14">
        <f>SUM(G30:G33)</f>
        <v>18</v>
      </c>
      <c r="H34" s="14">
        <v>18</v>
      </c>
      <c r="I34" s="14">
        <f>SUM(I30:I33)</f>
        <v>18</v>
      </c>
      <c r="J34" s="14">
        <v>437</v>
      </c>
      <c r="K34" s="14">
        <v>437</v>
      </c>
      <c r="L34" s="13">
        <f>SUM(L30:L33)</f>
        <v>437</v>
      </c>
      <c r="M34" s="13" t="s">
        <v>17</v>
      </c>
      <c r="AJ34" s="5"/>
      <c r="AK34" s="5"/>
      <c r="AL34" s="6"/>
      <c r="BG34" s="5"/>
      <c r="BH34" s="5"/>
      <c r="BI34" s="6"/>
      <c r="BT34" s="5"/>
      <c r="BU34" s="5"/>
      <c r="BV34" s="7"/>
    </row>
    <row r="37" spans="1:76" ht="12.75" x14ac:dyDescent="0.2">
      <c r="A37" s="2" t="s">
        <v>51</v>
      </c>
      <c r="K37"/>
      <c r="Q37" s="4" t="s">
        <v>2</v>
      </c>
      <c r="AK37" s="5"/>
      <c r="AL37" s="5"/>
      <c r="AM37" s="6"/>
      <c r="BH37" s="5"/>
      <c r="BI37" s="5"/>
      <c r="BJ37" s="6"/>
      <c r="BU37" s="5"/>
      <c r="BV37" s="5"/>
      <c r="BW37" s="7"/>
    </row>
    <row r="38" spans="1:76" ht="12.75" customHeight="1" x14ac:dyDescent="0.2">
      <c r="A38" s="262" t="s">
        <v>3</v>
      </c>
      <c r="B38" s="263" t="s">
        <v>19</v>
      </c>
      <c r="C38" s="263"/>
      <c r="D38" s="263"/>
      <c r="E38" s="263"/>
      <c r="F38" s="263"/>
      <c r="G38" s="263"/>
      <c r="H38" s="263"/>
      <c r="I38" s="263"/>
      <c r="J38" s="261" t="s">
        <v>52</v>
      </c>
      <c r="K38" s="261" t="s">
        <v>53</v>
      </c>
      <c r="L38" s="261" t="s">
        <v>54</v>
      </c>
      <c r="M38" s="261" t="s">
        <v>55</v>
      </c>
      <c r="N38" s="260" t="s">
        <v>22</v>
      </c>
      <c r="O38" s="260"/>
      <c r="P38" s="260" t="s">
        <v>23</v>
      </c>
      <c r="Q38" s="260"/>
      <c r="AL38" s="5"/>
      <c r="AM38" s="5"/>
      <c r="AN38" s="6"/>
      <c r="BI38" s="5"/>
      <c r="BJ38" s="5"/>
      <c r="BK38" s="6"/>
      <c r="BV38" s="5"/>
      <c r="BW38" s="5"/>
      <c r="BX38" s="7"/>
    </row>
    <row r="39" spans="1:76" ht="12.75" customHeight="1" x14ac:dyDescent="0.2">
      <c r="A39" s="262"/>
      <c r="B39" s="261" t="s">
        <v>47</v>
      </c>
      <c r="C39" s="261" t="s">
        <v>48</v>
      </c>
      <c r="D39" s="261" t="s">
        <v>56</v>
      </c>
      <c r="E39" s="261" t="s">
        <v>57</v>
      </c>
      <c r="F39" s="261" t="s">
        <v>24</v>
      </c>
      <c r="G39" s="261" t="s">
        <v>25</v>
      </c>
      <c r="H39" s="261" t="s">
        <v>28</v>
      </c>
      <c r="I39" s="261" t="s">
        <v>29</v>
      </c>
      <c r="J39" s="261"/>
      <c r="K39" s="261"/>
      <c r="L39" s="261"/>
      <c r="M39" s="261"/>
      <c r="N39" s="260"/>
      <c r="O39" s="260"/>
      <c r="P39" s="260"/>
      <c r="Q39" s="260"/>
      <c r="AL39" s="5"/>
      <c r="AM39" s="5"/>
      <c r="AN39" s="6"/>
      <c r="BI39" s="5"/>
      <c r="BJ39" s="5"/>
      <c r="BK39" s="6"/>
      <c r="BV39" s="5"/>
      <c r="BW39" s="5"/>
      <c r="BX39" s="7"/>
    </row>
    <row r="40" spans="1:76" ht="68.45" customHeight="1" x14ac:dyDescent="0.2">
      <c r="A40" s="262"/>
      <c r="B40" s="262"/>
      <c r="C40" s="262"/>
      <c r="D40" s="262"/>
      <c r="E40" s="262"/>
      <c r="F40" s="262"/>
      <c r="G40" s="262"/>
      <c r="H40" s="262"/>
      <c r="I40" s="262"/>
      <c r="J40" s="261"/>
      <c r="K40" s="261"/>
      <c r="L40" s="261"/>
      <c r="M40" s="261"/>
      <c r="N40" s="11" t="s">
        <v>9</v>
      </c>
      <c r="O40" s="11" t="s">
        <v>10</v>
      </c>
      <c r="P40" s="17" t="s">
        <v>11</v>
      </c>
      <c r="Q40" s="11" t="s">
        <v>6</v>
      </c>
      <c r="AL40" s="5"/>
      <c r="AM40" s="5"/>
      <c r="AN40" s="6"/>
      <c r="BI40" s="5"/>
      <c r="BJ40" s="5"/>
      <c r="BK40" s="6"/>
      <c r="BV40" s="5"/>
      <c r="BW40" s="5"/>
      <c r="BX40" s="7"/>
    </row>
    <row r="41" spans="1:76" x14ac:dyDescent="0.2">
      <c r="A41" s="262" t="s">
        <v>12</v>
      </c>
      <c r="B41" s="8"/>
      <c r="C41" s="8">
        <v>555</v>
      </c>
      <c r="D41" s="8"/>
      <c r="E41" s="8">
        <v>5</v>
      </c>
      <c r="F41" s="8"/>
      <c r="G41" s="8">
        <v>0</v>
      </c>
      <c r="H41" s="8"/>
      <c r="I41" s="8">
        <f>C41+E41+G41</f>
        <v>560</v>
      </c>
      <c r="J41" s="8"/>
      <c r="K41" s="8">
        <v>0</v>
      </c>
      <c r="L41" s="8"/>
      <c r="M41" s="8">
        <v>0</v>
      </c>
      <c r="N41" s="8"/>
      <c r="O41" s="8"/>
      <c r="P41" s="12">
        <f>I41+K41+M41</f>
        <v>560</v>
      </c>
      <c r="Q41" s="13" t="s">
        <v>13</v>
      </c>
      <c r="AL41" s="5"/>
      <c r="AM41" s="5"/>
      <c r="AN41" s="6"/>
      <c r="BI41" s="5"/>
      <c r="BJ41" s="5"/>
      <c r="BK41" s="6"/>
      <c r="BV41" s="5"/>
      <c r="BW41" s="5"/>
      <c r="BX41" s="7"/>
    </row>
    <row r="42" spans="1:76" x14ac:dyDescent="0.2">
      <c r="A42" s="262"/>
      <c r="B42" s="8"/>
      <c r="C42" s="8">
        <v>326</v>
      </c>
      <c r="D42" s="8"/>
      <c r="E42" s="8">
        <v>22</v>
      </c>
      <c r="F42" s="8"/>
      <c r="G42" s="8">
        <v>2</v>
      </c>
      <c r="H42" s="8"/>
      <c r="I42" s="8">
        <f>C42+E42+G42</f>
        <v>350</v>
      </c>
      <c r="J42" s="8"/>
      <c r="K42" s="8">
        <v>3</v>
      </c>
      <c r="L42" s="8"/>
      <c r="M42" s="8">
        <v>5</v>
      </c>
      <c r="N42" s="8"/>
      <c r="O42" s="8"/>
      <c r="P42" s="12">
        <f>I42+K42+M42</f>
        <v>358</v>
      </c>
      <c r="Q42" s="13" t="s">
        <v>14</v>
      </c>
      <c r="AL42" s="5"/>
      <c r="AM42" s="5"/>
      <c r="AN42" s="6"/>
      <c r="BI42" s="5"/>
      <c r="BJ42" s="5"/>
      <c r="BK42" s="6"/>
      <c r="BV42" s="5"/>
      <c r="BW42" s="5"/>
      <c r="BX42" s="7"/>
    </row>
    <row r="43" spans="1:76" x14ac:dyDescent="0.2">
      <c r="A43" s="262"/>
      <c r="B43" s="16"/>
      <c r="C43" s="16">
        <v>321</v>
      </c>
      <c r="D43" s="16"/>
      <c r="E43" s="16">
        <v>24</v>
      </c>
      <c r="F43" s="16"/>
      <c r="G43" s="16">
        <v>3</v>
      </c>
      <c r="H43" s="16"/>
      <c r="I43" s="16">
        <f>C43+E43+G43</f>
        <v>348</v>
      </c>
      <c r="J43" s="16"/>
      <c r="K43" s="8">
        <v>4</v>
      </c>
      <c r="L43" s="8"/>
      <c r="M43" s="8">
        <v>5</v>
      </c>
      <c r="N43" s="8"/>
      <c r="O43" s="8"/>
      <c r="P43" s="12">
        <f>I43+K43+M43</f>
        <v>357</v>
      </c>
      <c r="Q43" s="13" t="s">
        <v>15</v>
      </c>
      <c r="AL43" s="5"/>
      <c r="AM43" s="5"/>
      <c r="AN43" s="6"/>
      <c r="BI43" s="5"/>
      <c r="BJ43" s="5"/>
      <c r="BK43" s="6"/>
      <c r="BV43" s="5"/>
      <c r="BW43" s="5"/>
      <c r="BX43" s="7"/>
    </row>
    <row r="44" spans="1:76" x14ac:dyDescent="0.2">
      <c r="A44" s="262"/>
      <c r="B44" s="16"/>
      <c r="C44" s="16">
        <f>B44</f>
        <v>0</v>
      </c>
      <c r="D44" s="16"/>
      <c r="E44" s="16">
        <f>D44</f>
        <v>0</v>
      </c>
      <c r="F44" s="16"/>
      <c r="G44" s="16">
        <f>F44</f>
        <v>0</v>
      </c>
      <c r="H44" s="16">
        <f>B44+D44+F44</f>
        <v>0</v>
      </c>
      <c r="I44" s="16">
        <f>C44+E44+G44</f>
        <v>0</v>
      </c>
      <c r="J44" s="16"/>
      <c r="K44" s="8">
        <f>J44</f>
        <v>0</v>
      </c>
      <c r="L44" s="8"/>
      <c r="M44" s="8">
        <f>L44</f>
        <v>0</v>
      </c>
      <c r="N44" s="8">
        <f>H44+J44+L44</f>
        <v>0</v>
      </c>
      <c r="O44" s="8">
        <f>N44</f>
        <v>0</v>
      </c>
      <c r="P44" s="12">
        <f>SUM(I44:K44)</f>
        <v>0</v>
      </c>
      <c r="Q44" s="13" t="s">
        <v>16</v>
      </c>
    </row>
    <row r="45" spans="1:76" x14ac:dyDescent="0.2">
      <c r="B45" s="14">
        <v>1202</v>
      </c>
      <c r="C45" s="14">
        <f>SUM(C41:C44)</f>
        <v>1202</v>
      </c>
      <c r="D45" s="14">
        <v>51</v>
      </c>
      <c r="E45" s="14">
        <f>SUM(E41:E44)</f>
        <v>51</v>
      </c>
      <c r="F45" s="14">
        <v>5</v>
      </c>
      <c r="G45" s="14">
        <f>SUM(G41:G44)</f>
        <v>5</v>
      </c>
      <c r="H45" s="14">
        <v>1258</v>
      </c>
      <c r="I45" s="21">
        <f>SUM(I41:I44)</f>
        <v>1258</v>
      </c>
      <c r="J45" s="21">
        <v>7</v>
      </c>
      <c r="K45" s="22">
        <f>SUM(K41:K44)</f>
        <v>7</v>
      </c>
      <c r="L45" s="22">
        <v>10</v>
      </c>
      <c r="M45" s="22">
        <f>SUM(M41:M44)</f>
        <v>10</v>
      </c>
      <c r="N45" s="22">
        <v>1257</v>
      </c>
      <c r="O45" s="22">
        <v>1257</v>
      </c>
      <c r="P45" s="22">
        <f>SUM(P41:P44)</f>
        <v>1275</v>
      </c>
      <c r="Q45" s="22" t="s">
        <v>17</v>
      </c>
    </row>
  </sheetData>
  <sheetProtection selectLockedCells="1" selectUnlockedCells="1"/>
  <mergeCells count="66">
    <mergeCell ref="A5:A7"/>
    <mergeCell ref="B5:C5"/>
    <mergeCell ref="D5:E5"/>
    <mergeCell ref="F5:G5"/>
    <mergeCell ref="H5:I5"/>
    <mergeCell ref="B6:B7"/>
    <mergeCell ref="C6:C7"/>
    <mergeCell ref="D6:D7"/>
    <mergeCell ref="E6:E7"/>
    <mergeCell ref="F6:F7"/>
    <mergeCell ref="G6:G7"/>
    <mergeCell ref="H6:H7"/>
    <mergeCell ref="I6:I7"/>
    <mergeCell ref="A8:A11"/>
    <mergeCell ref="A16:A18"/>
    <mergeCell ref="B16:G16"/>
    <mergeCell ref="H16:K16"/>
    <mergeCell ref="I17:I18"/>
    <mergeCell ref="J17:J18"/>
    <mergeCell ref="K17:K18"/>
    <mergeCell ref="L16:W16"/>
    <mergeCell ref="X16:Y17"/>
    <mergeCell ref="Z16:AA17"/>
    <mergeCell ref="B17:B18"/>
    <mergeCell ref="C17:C18"/>
    <mergeCell ref="D17:D18"/>
    <mergeCell ref="E17:E18"/>
    <mergeCell ref="F17:F18"/>
    <mergeCell ref="G17:G18"/>
    <mergeCell ref="H17:H18"/>
    <mergeCell ref="L17:Q17"/>
    <mergeCell ref="R17:U17"/>
    <mergeCell ref="V17:V18"/>
    <mergeCell ref="W17:W18"/>
    <mergeCell ref="A19:A22"/>
    <mergeCell ref="A27:A29"/>
    <mergeCell ref="B27:E27"/>
    <mergeCell ref="F27:I27"/>
    <mergeCell ref="J27:K28"/>
    <mergeCell ref="B28:B29"/>
    <mergeCell ref="C28:C29"/>
    <mergeCell ref="D28:D29"/>
    <mergeCell ref="E28:E29"/>
    <mergeCell ref="F28:F29"/>
    <mergeCell ref="L27:M28"/>
    <mergeCell ref="J38:J40"/>
    <mergeCell ref="G39:G40"/>
    <mergeCell ref="H39:H40"/>
    <mergeCell ref="I39:I40"/>
    <mergeCell ref="G28:G29"/>
    <mergeCell ref="H28:H29"/>
    <mergeCell ref="I28:I29"/>
    <mergeCell ref="L38:L40"/>
    <mergeCell ref="M38:M40"/>
    <mergeCell ref="A30:A33"/>
    <mergeCell ref="A38:A40"/>
    <mergeCell ref="B38:I38"/>
    <mergeCell ref="A41:A44"/>
    <mergeCell ref="K38:K40"/>
    <mergeCell ref="N38:O39"/>
    <mergeCell ref="F39:F40"/>
    <mergeCell ref="P38:Q39"/>
    <mergeCell ref="B39:B40"/>
    <mergeCell ref="C39:C40"/>
    <mergeCell ref="D39:D40"/>
    <mergeCell ref="E39:E4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1E4D-91C5-4BE9-BE04-BC5D229D8445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402A-B3D4-43D0-82C0-50AE960388F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233-6F70-455D-812B-8528977CC6F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91CD-9B77-4111-9C7C-8424E136446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="120" zoomScaleNormal="120" workbookViewId="0">
      <selection activeCell="M11" sqref="M11"/>
    </sheetView>
  </sheetViews>
  <sheetFormatPr defaultColWidth="8.7109375" defaultRowHeight="15" x14ac:dyDescent="0.25"/>
  <cols>
    <col min="1" max="1" width="4.7109375" style="23" customWidth="1"/>
    <col min="2" max="2" width="30.42578125" style="23" customWidth="1"/>
    <col min="3" max="3" width="27.7109375" style="23" customWidth="1"/>
    <col min="4" max="4" width="24.42578125" style="23" customWidth="1"/>
    <col min="5" max="5" width="11.5703125" style="23" customWidth="1"/>
    <col min="6" max="6" width="11.42578125" style="23" customWidth="1"/>
    <col min="7" max="7" width="13" style="23" customWidth="1"/>
    <col min="8" max="16384" width="8.7109375" style="23"/>
  </cols>
  <sheetData>
    <row r="1" spans="1:7" ht="18" x14ac:dyDescent="0.25">
      <c r="D1" s="24" t="s">
        <v>100</v>
      </c>
      <c r="E1" s="25"/>
      <c r="G1" s="23" t="s">
        <v>101</v>
      </c>
    </row>
    <row r="2" spans="1:7" ht="15.75" thickBot="1" x14ac:dyDescent="0.3">
      <c r="D2" s="26"/>
      <c r="E2" s="25"/>
    </row>
    <row r="3" spans="1:7" ht="15.75" thickBot="1" x14ac:dyDescent="0.3">
      <c r="D3" s="26"/>
      <c r="E3" s="272">
        <v>2019</v>
      </c>
      <c r="F3" s="273"/>
      <c r="G3" s="274"/>
    </row>
    <row r="4" spans="1:7" ht="12.75" customHeight="1" thickBot="1" x14ac:dyDescent="0.3">
      <c r="A4" s="277" t="s">
        <v>58</v>
      </c>
      <c r="B4" s="278" t="s">
        <v>59</v>
      </c>
      <c r="C4" s="279" t="s">
        <v>60</v>
      </c>
      <c r="D4" s="280" t="s">
        <v>61</v>
      </c>
      <c r="E4" s="269" t="s">
        <v>62</v>
      </c>
      <c r="F4" s="270"/>
      <c r="G4" s="271"/>
    </row>
    <row r="5" spans="1:7" ht="15.75" thickBot="1" x14ac:dyDescent="0.3">
      <c r="A5" s="277"/>
      <c r="B5" s="278"/>
      <c r="C5" s="279"/>
      <c r="D5" s="280"/>
      <c r="E5" s="132" t="s">
        <v>63</v>
      </c>
      <c r="F5" s="27" t="s">
        <v>64</v>
      </c>
      <c r="G5" s="133" t="s">
        <v>65</v>
      </c>
    </row>
    <row r="6" spans="1:7" x14ac:dyDescent="0.25">
      <c r="A6" s="28">
        <v>1</v>
      </c>
      <c r="B6" s="29" t="s">
        <v>66</v>
      </c>
      <c r="C6" s="30" t="s">
        <v>67</v>
      </c>
      <c r="D6" s="31"/>
      <c r="E6" s="134">
        <v>423000</v>
      </c>
      <c r="F6" s="32">
        <v>339484</v>
      </c>
      <c r="G6" s="135">
        <v>339484</v>
      </c>
    </row>
    <row r="7" spans="1:7" x14ac:dyDescent="0.25">
      <c r="A7" s="33">
        <v>2</v>
      </c>
      <c r="B7" s="34" t="s">
        <v>68</v>
      </c>
      <c r="C7" s="35" t="s">
        <v>67</v>
      </c>
      <c r="D7" s="36"/>
      <c r="E7" s="136">
        <v>0</v>
      </c>
      <c r="F7" s="37">
        <v>0</v>
      </c>
      <c r="G7" s="137">
        <v>0</v>
      </c>
    </row>
    <row r="8" spans="1:7" s="43" customFormat="1" x14ac:dyDescent="0.25">
      <c r="A8" s="38">
        <v>3</v>
      </c>
      <c r="B8" s="39" t="s">
        <v>69</v>
      </c>
      <c r="C8" s="40"/>
      <c r="D8" s="41"/>
      <c r="E8" s="138">
        <v>0</v>
      </c>
      <c r="F8" s="42">
        <v>0</v>
      </c>
      <c r="G8" s="139">
        <v>0</v>
      </c>
    </row>
    <row r="9" spans="1:7" x14ac:dyDescent="0.25">
      <c r="A9" s="33">
        <v>4</v>
      </c>
      <c r="B9" s="34" t="s">
        <v>70</v>
      </c>
      <c r="C9" s="35" t="s">
        <v>67</v>
      </c>
      <c r="D9" s="36"/>
      <c r="E9" s="136">
        <v>0</v>
      </c>
      <c r="F9" s="37"/>
      <c r="G9" s="137"/>
    </row>
    <row r="10" spans="1:7" ht="24.75" customHeight="1" x14ac:dyDescent="0.25">
      <c r="A10" s="33">
        <v>5</v>
      </c>
      <c r="B10" s="34" t="s">
        <v>71</v>
      </c>
      <c r="C10" s="35" t="s">
        <v>67</v>
      </c>
      <c r="D10" s="36"/>
      <c r="E10" s="136">
        <v>0</v>
      </c>
      <c r="F10" s="37">
        <v>0</v>
      </c>
      <c r="G10" s="137">
        <v>0</v>
      </c>
    </row>
    <row r="11" spans="1:7" ht="26.25" customHeight="1" thickBot="1" x14ac:dyDescent="0.3">
      <c r="A11" s="44">
        <v>6</v>
      </c>
      <c r="B11" s="34" t="s">
        <v>72</v>
      </c>
      <c r="C11" s="45" t="s">
        <v>67</v>
      </c>
      <c r="D11" s="46"/>
      <c r="E11" s="140">
        <v>0</v>
      </c>
      <c r="F11" s="47"/>
      <c r="G11" s="141"/>
    </row>
    <row r="12" spans="1:7" ht="15.75" thickBot="1" x14ac:dyDescent="0.3">
      <c r="A12" s="48"/>
      <c r="B12" s="49" t="s">
        <v>73</v>
      </c>
      <c r="C12" s="50" t="s">
        <v>74</v>
      </c>
      <c r="D12" s="51" t="s">
        <v>75</v>
      </c>
      <c r="E12" s="142">
        <f t="shared" ref="E12:G12" si="0">SUM(E13:E14)</f>
        <v>922685</v>
      </c>
      <c r="F12" s="52">
        <f t="shared" si="0"/>
        <v>888087</v>
      </c>
      <c r="G12" s="143">
        <f t="shared" si="0"/>
        <v>888087</v>
      </c>
    </row>
    <row r="13" spans="1:7" x14ac:dyDescent="0.25">
      <c r="A13" s="53"/>
      <c r="B13" s="54"/>
      <c r="C13" s="55" t="s">
        <v>76</v>
      </c>
      <c r="D13" s="56" t="s">
        <v>77</v>
      </c>
      <c r="E13" s="144">
        <f>E15+E17</f>
        <v>2685</v>
      </c>
      <c r="F13" s="57">
        <f>F15+F17</f>
        <v>2685</v>
      </c>
      <c r="G13" s="145">
        <f>G15+G17</f>
        <v>2685</v>
      </c>
    </row>
    <row r="14" spans="1:7" ht="15.75" thickBot="1" x14ac:dyDescent="0.3">
      <c r="A14" s="53"/>
      <c r="B14" s="54"/>
      <c r="C14" s="58" t="s">
        <v>78</v>
      </c>
      <c r="D14" s="59" t="s">
        <v>79</v>
      </c>
      <c r="E14" s="146">
        <f>SUM(E18)</f>
        <v>920000</v>
      </c>
      <c r="F14" s="60">
        <f>SUM(F18)</f>
        <v>885402</v>
      </c>
      <c r="G14" s="147">
        <f>SUM(G18)</f>
        <v>885402</v>
      </c>
    </row>
    <row r="15" spans="1:7" ht="15.75" thickBot="1" x14ac:dyDescent="0.3">
      <c r="A15" s="61"/>
      <c r="B15" s="62"/>
      <c r="C15" s="63" t="s">
        <v>80</v>
      </c>
      <c r="D15" s="64" t="s">
        <v>77</v>
      </c>
      <c r="E15" s="148">
        <v>0</v>
      </c>
      <c r="F15" s="65">
        <v>0</v>
      </c>
      <c r="G15" s="149">
        <v>0</v>
      </c>
    </row>
    <row r="16" spans="1:7" x14ac:dyDescent="0.25">
      <c r="A16" s="66"/>
      <c r="B16" s="67"/>
      <c r="C16" s="68" t="s">
        <v>81</v>
      </c>
      <c r="D16" s="69" t="s">
        <v>75</v>
      </c>
      <c r="E16" s="150">
        <f>SUM(E17:E18)</f>
        <v>922685</v>
      </c>
      <c r="F16" s="70">
        <f>SUM(F17:F18)</f>
        <v>888087</v>
      </c>
      <c r="G16" s="151">
        <f>SUM(G17:G18)</f>
        <v>888087</v>
      </c>
    </row>
    <row r="17" spans="1:7" x14ac:dyDescent="0.25">
      <c r="A17" s="66"/>
      <c r="B17" s="67"/>
      <c r="C17" s="71" t="s">
        <v>76</v>
      </c>
      <c r="D17" s="72" t="s">
        <v>77</v>
      </c>
      <c r="E17" s="152">
        <v>2685</v>
      </c>
      <c r="F17" s="73">
        <v>2685</v>
      </c>
      <c r="G17" s="153">
        <v>2685</v>
      </c>
    </row>
    <row r="18" spans="1:7" ht="15.75" thickBot="1" x14ac:dyDescent="0.3">
      <c r="A18" s="74"/>
      <c r="B18" s="75"/>
      <c r="C18" s="76" t="s">
        <v>78</v>
      </c>
      <c r="D18" s="77" t="s">
        <v>79</v>
      </c>
      <c r="E18" s="154">
        <v>920000</v>
      </c>
      <c r="F18" s="78">
        <v>885402</v>
      </c>
      <c r="G18" s="155">
        <v>885402</v>
      </c>
    </row>
    <row r="19" spans="1:7" ht="15.75" thickBot="1" x14ac:dyDescent="0.3">
      <c r="A19" s="79"/>
      <c r="B19" s="80" t="s">
        <v>82</v>
      </c>
      <c r="C19" s="81" t="s">
        <v>74</v>
      </c>
      <c r="D19" s="51" t="s">
        <v>75</v>
      </c>
      <c r="E19" s="142">
        <v>0</v>
      </c>
      <c r="F19" s="52">
        <v>0</v>
      </c>
      <c r="G19" s="143">
        <v>0</v>
      </c>
    </row>
    <row r="20" spans="1:7" ht="15.75" thickBot="1" x14ac:dyDescent="0.3">
      <c r="A20" s="82"/>
      <c r="B20" s="83"/>
      <c r="C20" s="84" t="s">
        <v>83</v>
      </c>
      <c r="D20" s="124" t="s">
        <v>75</v>
      </c>
      <c r="E20" s="156">
        <v>0</v>
      </c>
      <c r="F20" s="85">
        <v>0</v>
      </c>
      <c r="G20" s="157">
        <v>0</v>
      </c>
    </row>
    <row r="21" spans="1:7" ht="15.75" thickBot="1" x14ac:dyDescent="0.3">
      <c r="A21" s="86"/>
      <c r="B21" s="87"/>
      <c r="C21" s="88" t="s">
        <v>84</v>
      </c>
      <c r="D21" s="125" t="s">
        <v>75</v>
      </c>
      <c r="E21" s="158">
        <v>0</v>
      </c>
      <c r="F21" s="89">
        <v>0</v>
      </c>
      <c r="G21" s="159">
        <v>0</v>
      </c>
    </row>
    <row r="22" spans="1:7" ht="15.75" thickBot="1" x14ac:dyDescent="0.3">
      <c r="A22" s="90"/>
      <c r="B22" s="91"/>
      <c r="C22" s="92" t="s">
        <v>85</v>
      </c>
      <c r="D22" s="126" t="s">
        <v>75</v>
      </c>
      <c r="E22" s="160">
        <v>0</v>
      </c>
      <c r="F22" s="93">
        <v>0</v>
      </c>
      <c r="G22" s="161">
        <v>0</v>
      </c>
    </row>
    <row r="23" spans="1:7" ht="15.75" thickBot="1" x14ac:dyDescent="0.3">
      <c r="A23" s="94"/>
      <c r="B23" s="95"/>
      <c r="C23" s="96" t="s">
        <v>86</v>
      </c>
      <c r="D23" s="127" t="s">
        <v>75</v>
      </c>
      <c r="E23" s="162">
        <v>0</v>
      </c>
      <c r="F23" s="97">
        <v>0</v>
      </c>
      <c r="G23" s="163">
        <v>0</v>
      </c>
    </row>
    <row r="24" spans="1:7" ht="15.75" thickBot="1" x14ac:dyDescent="0.3">
      <c r="A24" s="48"/>
      <c r="B24" s="98" t="s">
        <v>87</v>
      </c>
      <c r="C24" s="99" t="s">
        <v>74</v>
      </c>
      <c r="D24" s="51"/>
      <c r="E24" s="142">
        <f>SUM(E25)</f>
        <v>0</v>
      </c>
      <c r="F24" s="52">
        <f>SUM(F25)</f>
        <v>0</v>
      </c>
      <c r="G24" s="143">
        <f>SUM(G25)</f>
        <v>0</v>
      </c>
    </row>
    <row r="25" spans="1:7" x14ac:dyDescent="0.25">
      <c r="A25" s="66"/>
      <c r="B25" s="28"/>
      <c r="C25" s="100" t="s">
        <v>67</v>
      </c>
      <c r="D25" s="128" t="s">
        <v>88</v>
      </c>
      <c r="E25" s="164">
        <f>SUM(E26:E27)</f>
        <v>0</v>
      </c>
      <c r="F25" s="101">
        <f t="shared" ref="F25:G25" si="1">SUM(F26:F27)</f>
        <v>0</v>
      </c>
      <c r="G25" s="165">
        <f t="shared" si="1"/>
        <v>0</v>
      </c>
    </row>
    <row r="26" spans="1:7" x14ac:dyDescent="0.25">
      <c r="A26" s="66"/>
      <c r="B26" s="102"/>
      <c r="C26" s="103"/>
      <c r="D26" s="129" t="s">
        <v>89</v>
      </c>
      <c r="E26" s="166">
        <v>0</v>
      </c>
      <c r="F26" s="104">
        <v>0</v>
      </c>
      <c r="G26" s="167">
        <v>0</v>
      </c>
    </row>
    <row r="27" spans="1:7" x14ac:dyDescent="0.25">
      <c r="A27" s="66"/>
      <c r="B27" s="102"/>
      <c r="C27" s="103"/>
      <c r="D27" s="129" t="s">
        <v>90</v>
      </c>
      <c r="E27" s="166">
        <v>0</v>
      </c>
      <c r="F27" s="104">
        <v>0</v>
      </c>
      <c r="G27" s="167">
        <v>0</v>
      </c>
    </row>
    <row r="28" spans="1:7" ht="14.25" customHeight="1" x14ac:dyDescent="0.25">
      <c r="A28" s="66"/>
      <c r="B28" s="33"/>
      <c r="C28" s="105" t="s">
        <v>83</v>
      </c>
      <c r="D28" s="130" t="s">
        <v>11</v>
      </c>
      <c r="E28" s="168">
        <f t="shared" ref="E28:G28" si="2">SUM(E29:E31)</f>
        <v>0</v>
      </c>
      <c r="F28" s="106">
        <f t="shared" si="2"/>
        <v>0</v>
      </c>
      <c r="G28" s="169">
        <f t="shared" si="2"/>
        <v>0</v>
      </c>
    </row>
    <row r="29" spans="1:7" x14ac:dyDescent="0.25">
      <c r="A29" s="66"/>
      <c r="B29" s="33"/>
      <c r="C29" s="107"/>
      <c r="D29" s="131" t="s">
        <v>91</v>
      </c>
      <c r="E29" s="170">
        <v>0</v>
      </c>
      <c r="F29" s="108">
        <v>0</v>
      </c>
      <c r="G29" s="171">
        <v>0</v>
      </c>
    </row>
    <row r="30" spans="1:7" x14ac:dyDescent="0.25">
      <c r="A30" s="66"/>
      <c r="B30" s="33"/>
      <c r="C30" s="107"/>
      <c r="D30" s="131" t="s">
        <v>92</v>
      </c>
      <c r="E30" s="170">
        <v>0</v>
      </c>
      <c r="F30" s="108">
        <v>0</v>
      </c>
      <c r="G30" s="171">
        <v>0</v>
      </c>
    </row>
    <row r="31" spans="1:7" ht="15.75" thickBot="1" x14ac:dyDescent="0.3">
      <c r="A31" s="66"/>
      <c r="B31" s="109"/>
      <c r="C31" s="110"/>
      <c r="D31" s="172" t="s">
        <v>93</v>
      </c>
      <c r="E31" s="173">
        <v>0</v>
      </c>
      <c r="F31" s="111">
        <v>0</v>
      </c>
      <c r="G31" s="174">
        <v>0</v>
      </c>
    </row>
    <row r="32" spans="1:7" ht="15.75" hidden="1" thickBot="1" x14ac:dyDescent="0.3">
      <c r="A32" s="275" t="s">
        <v>94</v>
      </c>
      <c r="B32" s="275"/>
      <c r="C32" s="112" t="s">
        <v>67</v>
      </c>
      <c r="D32" s="113"/>
      <c r="E32" s="175">
        <v>0</v>
      </c>
      <c r="F32" s="114"/>
      <c r="G32" s="176"/>
    </row>
    <row r="33" spans="1:7" ht="15.75" thickBot="1" x14ac:dyDescent="0.3">
      <c r="A33" s="276" t="s">
        <v>95</v>
      </c>
      <c r="B33" s="276"/>
      <c r="C33" s="115" t="s">
        <v>81</v>
      </c>
      <c r="D33" s="116"/>
      <c r="E33" s="177">
        <v>0</v>
      </c>
      <c r="F33" s="117">
        <v>0</v>
      </c>
      <c r="G33" s="178">
        <v>0</v>
      </c>
    </row>
    <row r="34" spans="1:7" ht="15.75" thickBot="1" x14ac:dyDescent="0.3">
      <c r="A34" s="276" t="s">
        <v>96</v>
      </c>
      <c r="B34" s="276"/>
      <c r="C34" s="115" t="s">
        <v>81</v>
      </c>
      <c r="D34" s="116"/>
      <c r="E34" s="179">
        <v>5467</v>
      </c>
      <c r="F34" s="118">
        <v>5467</v>
      </c>
      <c r="G34" s="180">
        <v>5467</v>
      </c>
    </row>
    <row r="35" spans="1:7" ht="15.75" thickBot="1" x14ac:dyDescent="0.3">
      <c r="D35" s="119" t="s">
        <v>97</v>
      </c>
      <c r="E35" s="181">
        <f>E6+E7+E8+E9+E10+E11+E15+E25</f>
        <v>423000</v>
      </c>
      <c r="F35" s="120">
        <f>F6+F7+F8+F9+F10+F11+F15++F25</f>
        <v>339484</v>
      </c>
      <c r="G35" s="182">
        <f>G6+G7+G8+G9+G10+G11+G15+G25</f>
        <v>339484</v>
      </c>
    </row>
    <row r="36" spans="1:7" ht="15.75" thickBot="1" x14ac:dyDescent="0.3">
      <c r="D36" s="121" t="s">
        <v>98</v>
      </c>
      <c r="E36" s="183">
        <f>SUM(E16,E19,E28,E33,E34)</f>
        <v>928152</v>
      </c>
      <c r="F36" s="122">
        <f>F16+F19+F28+F34+F33</f>
        <v>893554</v>
      </c>
      <c r="G36" s="184">
        <f>G16+G19+G28+G33+G34</f>
        <v>893554</v>
      </c>
    </row>
    <row r="37" spans="1:7" ht="16.5" thickBot="1" x14ac:dyDescent="0.3">
      <c r="D37" s="123" t="s">
        <v>99</v>
      </c>
      <c r="E37" s="185">
        <f t="shared" ref="E37:G37" si="3">SUM(E35:E36)</f>
        <v>1351152</v>
      </c>
      <c r="F37" s="186">
        <f t="shared" si="3"/>
        <v>1233038</v>
      </c>
      <c r="G37" s="187">
        <f t="shared" si="3"/>
        <v>1233038</v>
      </c>
    </row>
  </sheetData>
  <sheetProtection selectLockedCells="1" selectUnlockedCells="1"/>
  <mergeCells count="9">
    <mergeCell ref="E4:G4"/>
    <mergeCell ref="E3:G3"/>
    <mergeCell ref="A32:B32"/>
    <mergeCell ref="A33:B33"/>
    <mergeCell ref="A34:B34"/>
    <mergeCell ref="A4:A5"/>
    <mergeCell ref="B4:B5"/>
    <mergeCell ref="C4:C5"/>
    <mergeCell ref="D4:D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zoomScale="120" zoomScaleNormal="120" workbookViewId="0">
      <selection sqref="A1:XFD1048576"/>
    </sheetView>
  </sheetViews>
  <sheetFormatPr defaultColWidth="8.7109375" defaultRowHeight="15" x14ac:dyDescent="0.25"/>
  <cols>
    <col min="1" max="1" width="4.7109375" style="23" customWidth="1"/>
    <col min="2" max="2" width="30.42578125" style="23" customWidth="1"/>
    <col min="3" max="3" width="27.7109375" style="23" customWidth="1"/>
    <col min="4" max="4" width="24.42578125" style="23" customWidth="1"/>
    <col min="5" max="5" width="11.5703125" style="23" customWidth="1"/>
    <col min="6" max="6" width="11.42578125" style="23" customWidth="1"/>
    <col min="7" max="7" width="13" style="23" customWidth="1"/>
    <col min="8" max="16384" width="8.7109375" style="23"/>
  </cols>
  <sheetData>
    <row r="1" spans="1:7" ht="18" x14ac:dyDescent="0.25">
      <c r="D1" s="24" t="s">
        <v>100</v>
      </c>
      <c r="E1" s="25"/>
      <c r="G1" s="23" t="s">
        <v>102</v>
      </c>
    </row>
    <row r="2" spans="1:7" ht="15.75" thickBot="1" x14ac:dyDescent="0.3">
      <c r="D2" s="26"/>
      <c r="E2" s="25"/>
    </row>
    <row r="3" spans="1:7" ht="15.75" thickBot="1" x14ac:dyDescent="0.3">
      <c r="D3" s="26"/>
      <c r="E3" s="272">
        <v>2019</v>
      </c>
      <c r="F3" s="273"/>
      <c r="G3" s="274"/>
    </row>
    <row r="4" spans="1:7" ht="12.75" customHeight="1" thickBot="1" x14ac:dyDescent="0.3">
      <c r="A4" s="277" t="s">
        <v>58</v>
      </c>
      <c r="B4" s="278" t="s">
        <v>59</v>
      </c>
      <c r="C4" s="279" t="s">
        <v>60</v>
      </c>
      <c r="D4" s="280" t="s">
        <v>61</v>
      </c>
      <c r="E4" s="269" t="s">
        <v>62</v>
      </c>
      <c r="F4" s="270"/>
      <c r="G4" s="271"/>
    </row>
    <row r="5" spans="1:7" ht="15.75" thickBot="1" x14ac:dyDescent="0.3">
      <c r="A5" s="277"/>
      <c r="B5" s="278"/>
      <c r="C5" s="279"/>
      <c r="D5" s="280"/>
      <c r="E5" s="132" t="s">
        <v>63</v>
      </c>
      <c r="F5" s="27" t="s">
        <v>64</v>
      </c>
      <c r="G5" s="133" t="s">
        <v>65</v>
      </c>
    </row>
    <row r="6" spans="1:7" x14ac:dyDescent="0.25">
      <c r="A6" s="28">
        <v>1</v>
      </c>
      <c r="B6" s="29" t="s">
        <v>66</v>
      </c>
      <c r="C6" s="30" t="s">
        <v>67</v>
      </c>
      <c r="D6" s="31"/>
      <c r="E6" s="134">
        <v>700000</v>
      </c>
      <c r="F6" s="32">
        <v>422630</v>
      </c>
      <c r="G6" s="135">
        <v>422630</v>
      </c>
    </row>
    <row r="7" spans="1:7" x14ac:dyDescent="0.25">
      <c r="A7" s="33">
        <v>2</v>
      </c>
      <c r="B7" s="34" t="s">
        <v>68</v>
      </c>
      <c r="C7" s="35" t="s">
        <v>67</v>
      </c>
      <c r="D7" s="36"/>
      <c r="E7" s="136">
        <v>10000</v>
      </c>
      <c r="F7" s="37">
        <v>0</v>
      </c>
      <c r="G7" s="137">
        <v>0</v>
      </c>
    </row>
    <row r="8" spans="1:7" s="43" customFormat="1" x14ac:dyDescent="0.25">
      <c r="A8" s="38">
        <v>3</v>
      </c>
      <c r="B8" s="39" t="s">
        <v>69</v>
      </c>
      <c r="C8" s="40"/>
      <c r="D8" s="41"/>
      <c r="E8" s="138">
        <v>0</v>
      </c>
      <c r="F8" s="42">
        <v>0</v>
      </c>
      <c r="G8" s="139">
        <v>0</v>
      </c>
    </row>
    <row r="9" spans="1:7" x14ac:dyDescent="0.25">
      <c r="A9" s="33">
        <v>4</v>
      </c>
      <c r="B9" s="34" t="s">
        <v>70</v>
      </c>
      <c r="C9" s="35" t="s">
        <v>67</v>
      </c>
      <c r="D9" s="36"/>
      <c r="E9" s="136">
        <v>6000</v>
      </c>
      <c r="F9" s="37"/>
      <c r="G9" s="137"/>
    </row>
    <row r="10" spans="1:7" ht="24.75" customHeight="1" x14ac:dyDescent="0.25">
      <c r="A10" s="33">
        <v>5</v>
      </c>
      <c r="B10" s="34" t="s">
        <v>71</v>
      </c>
      <c r="C10" s="35" t="s">
        <v>67</v>
      </c>
      <c r="D10" s="36"/>
      <c r="E10" s="136">
        <v>1000</v>
      </c>
      <c r="F10" s="37">
        <v>0</v>
      </c>
      <c r="G10" s="137">
        <v>0</v>
      </c>
    </row>
    <row r="11" spans="1:7" ht="26.25" customHeight="1" thickBot="1" x14ac:dyDescent="0.3">
      <c r="A11" s="44">
        <v>6</v>
      </c>
      <c r="B11" s="34" t="s">
        <v>72</v>
      </c>
      <c r="C11" s="45" t="s">
        <v>67</v>
      </c>
      <c r="D11" s="46"/>
      <c r="E11" s="140">
        <v>1000</v>
      </c>
      <c r="F11" s="47"/>
      <c r="G11" s="141"/>
    </row>
    <row r="12" spans="1:7" ht="15.75" thickBot="1" x14ac:dyDescent="0.3">
      <c r="A12" s="48"/>
      <c r="B12" s="49" t="s">
        <v>73</v>
      </c>
      <c r="C12" s="50" t="s">
        <v>74</v>
      </c>
      <c r="D12" s="51" t="s">
        <v>75</v>
      </c>
      <c r="E12" s="142">
        <f>SUM(E13:E14)</f>
        <v>944000</v>
      </c>
      <c r="F12" s="52">
        <f>SUM(F13:F14)</f>
        <v>906904</v>
      </c>
      <c r="G12" s="143">
        <f>SUM(G13:G14)</f>
        <v>906904</v>
      </c>
    </row>
    <row r="13" spans="1:7" x14ac:dyDescent="0.25">
      <c r="A13" s="53"/>
      <c r="B13" s="54"/>
      <c r="C13" s="55" t="s">
        <v>76</v>
      </c>
      <c r="D13" s="56" t="s">
        <v>77</v>
      </c>
      <c r="E13" s="144">
        <f>E15+E17</f>
        <v>24000</v>
      </c>
      <c r="F13" s="57">
        <f>F15+F17</f>
        <v>21502</v>
      </c>
      <c r="G13" s="145">
        <f>G15+G17</f>
        <v>21502</v>
      </c>
    </row>
    <row r="14" spans="1:7" ht="15.75" thickBot="1" x14ac:dyDescent="0.3">
      <c r="A14" s="53"/>
      <c r="B14" s="54"/>
      <c r="C14" s="58" t="s">
        <v>78</v>
      </c>
      <c r="D14" s="59" t="s">
        <v>79</v>
      </c>
      <c r="E14" s="146">
        <f>SUM(E18)</f>
        <v>920000</v>
      </c>
      <c r="F14" s="60">
        <f>F18</f>
        <v>885402</v>
      </c>
      <c r="G14" s="147">
        <f>G18</f>
        <v>885402</v>
      </c>
    </row>
    <row r="15" spans="1:7" ht="15.75" thickBot="1" x14ac:dyDescent="0.3">
      <c r="A15" s="61"/>
      <c r="B15" s="62"/>
      <c r="C15" s="63" t="s">
        <v>80</v>
      </c>
      <c r="D15" s="64" t="s">
        <v>77</v>
      </c>
      <c r="E15" s="148">
        <v>2000</v>
      </c>
      <c r="F15" s="65">
        <v>0</v>
      </c>
      <c r="G15" s="149">
        <v>0</v>
      </c>
    </row>
    <row r="16" spans="1:7" x14ac:dyDescent="0.25">
      <c r="A16" s="66"/>
      <c r="B16" s="67"/>
      <c r="C16" s="68" t="s">
        <v>81</v>
      </c>
      <c r="D16" s="69" t="s">
        <v>75</v>
      </c>
      <c r="E16" s="150">
        <f>SUM(E17:E18)</f>
        <v>942000</v>
      </c>
      <c r="F16" s="150">
        <f>SUM(F17:F18)</f>
        <v>906904</v>
      </c>
      <c r="G16" s="151">
        <f>SUM(G17:G18)</f>
        <v>906904</v>
      </c>
    </row>
    <row r="17" spans="1:7" x14ac:dyDescent="0.25">
      <c r="A17" s="66"/>
      <c r="B17" s="67"/>
      <c r="C17" s="71" t="s">
        <v>76</v>
      </c>
      <c r="D17" s="72" t="s">
        <v>77</v>
      </c>
      <c r="E17" s="152">
        <v>22000</v>
      </c>
      <c r="F17" s="73">
        <v>21502</v>
      </c>
      <c r="G17" s="153">
        <v>21502</v>
      </c>
    </row>
    <row r="18" spans="1:7" ht="15.75" thickBot="1" x14ac:dyDescent="0.3">
      <c r="A18" s="74"/>
      <c r="B18" s="75"/>
      <c r="C18" s="76" t="s">
        <v>78</v>
      </c>
      <c r="D18" s="77" t="s">
        <v>79</v>
      </c>
      <c r="E18" s="154">
        <v>920000</v>
      </c>
      <c r="F18" s="78">
        <v>885402</v>
      </c>
      <c r="G18" s="155">
        <v>885402</v>
      </c>
    </row>
    <row r="19" spans="1:7" ht="15.75" thickBot="1" x14ac:dyDescent="0.3">
      <c r="A19" s="79"/>
      <c r="B19" s="80" t="s">
        <v>82</v>
      </c>
      <c r="C19" s="81" t="s">
        <v>74</v>
      </c>
      <c r="D19" s="51" t="s">
        <v>75</v>
      </c>
      <c r="E19" s="142">
        <v>0</v>
      </c>
      <c r="F19" s="52">
        <v>0</v>
      </c>
      <c r="G19" s="143">
        <v>0</v>
      </c>
    </row>
    <row r="20" spans="1:7" ht="15.75" thickBot="1" x14ac:dyDescent="0.3">
      <c r="A20" s="82"/>
      <c r="B20" s="83"/>
      <c r="C20" s="84" t="s">
        <v>83</v>
      </c>
      <c r="D20" s="124" t="s">
        <v>75</v>
      </c>
      <c r="E20" s="156">
        <v>0</v>
      </c>
      <c r="F20" s="85">
        <v>0</v>
      </c>
      <c r="G20" s="157">
        <v>0</v>
      </c>
    </row>
    <row r="21" spans="1:7" ht="15.75" thickBot="1" x14ac:dyDescent="0.3">
      <c r="A21" s="86"/>
      <c r="B21" s="87"/>
      <c r="C21" s="88" t="s">
        <v>84</v>
      </c>
      <c r="D21" s="125" t="s">
        <v>75</v>
      </c>
      <c r="E21" s="158">
        <v>0</v>
      </c>
      <c r="F21" s="89">
        <v>0</v>
      </c>
      <c r="G21" s="159">
        <v>0</v>
      </c>
    </row>
    <row r="22" spans="1:7" ht="15.75" thickBot="1" x14ac:dyDescent="0.3">
      <c r="A22" s="90"/>
      <c r="B22" s="91"/>
      <c r="C22" s="92" t="s">
        <v>85</v>
      </c>
      <c r="D22" s="126" t="s">
        <v>75</v>
      </c>
      <c r="E22" s="160">
        <v>0</v>
      </c>
      <c r="F22" s="93">
        <v>0</v>
      </c>
      <c r="G22" s="161">
        <v>0</v>
      </c>
    </row>
    <row r="23" spans="1:7" ht="15.75" thickBot="1" x14ac:dyDescent="0.3">
      <c r="A23" s="94"/>
      <c r="B23" s="95"/>
      <c r="C23" s="96" t="s">
        <v>86</v>
      </c>
      <c r="D23" s="127" t="s">
        <v>75</v>
      </c>
      <c r="E23" s="162">
        <v>0</v>
      </c>
      <c r="F23" s="97">
        <v>0</v>
      </c>
      <c r="G23" s="163">
        <v>0</v>
      </c>
    </row>
    <row r="24" spans="1:7" ht="15.75" thickBot="1" x14ac:dyDescent="0.3">
      <c r="A24" s="48"/>
      <c r="B24" s="98" t="s">
        <v>87</v>
      </c>
      <c r="C24" s="99" t="s">
        <v>74</v>
      </c>
      <c r="D24" s="51"/>
      <c r="E24" s="142">
        <f>E25+E28</f>
        <v>16000</v>
      </c>
      <c r="F24" s="52">
        <f>F25+F28</f>
        <v>0</v>
      </c>
      <c r="G24" s="143">
        <f>G25+G28</f>
        <v>0</v>
      </c>
    </row>
    <row r="25" spans="1:7" x14ac:dyDescent="0.25">
      <c r="A25" s="66"/>
      <c r="B25" s="28"/>
      <c r="C25" s="100" t="s">
        <v>67</v>
      </c>
      <c r="D25" s="128" t="s">
        <v>88</v>
      </c>
      <c r="E25" s="164">
        <f>SUM(E26:E27)</f>
        <v>0</v>
      </c>
      <c r="F25" s="101">
        <f t="shared" ref="F25:G25" si="0">SUM(F26:F27)</f>
        <v>0</v>
      </c>
      <c r="G25" s="165">
        <f t="shared" si="0"/>
        <v>0</v>
      </c>
    </row>
    <row r="26" spans="1:7" x14ac:dyDescent="0.25">
      <c r="A26" s="66"/>
      <c r="B26" s="102"/>
      <c r="C26" s="103"/>
      <c r="D26" s="129" t="s">
        <v>89</v>
      </c>
      <c r="E26" s="166">
        <v>0</v>
      </c>
      <c r="F26" s="104">
        <v>0</v>
      </c>
      <c r="G26" s="167">
        <v>0</v>
      </c>
    </row>
    <row r="27" spans="1:7" x14ac:dyDescent="0.25">
      <c r="A27" s="66"/>
      <c r="B27" s="102"/>
      <c r="C27" s="103"/>
      <c r="D27" s="129" t="s">
        <v>90</v>
      </c>
      <c r="E27" s="166">
        <v>0</v>
      </c>
      <c r="F27" s="104">
        <v>0</v>
      </c>
      <c r="G27" s="167">
        <v>0</v>
      </c>
    </row>
    <row r="28" spans="1:7" ht="14.25" customHeight="1" x14ac:dyDescent="0.25">
      <c r="A28" s="66"/>
      <c r="B28" s="33"/>
      <c r="C28" s="105" t="s">
        <v>83</v>
      </c>
      <c r="D28" s="130" t="s">
        <v>11</v>
      </c>
      <c r="E28" s="168">
        <f>SUM(E29:E31)</f>
        <v>16000</v>
      </c>
      <c r="F28" s="106">
        <f t="shared" ref="F28:G28" si="1">SUM(F29:F31)</f>
        <v>0</v>
      </c>
      <c r="G28" s="169">
        <f t="shared" si="1"/>
        <v>0</v>
      </c>
    </row>
    <row r="29" spans="1:7" x14ac:dyDescent="0.25">
      <c r="A29" s="66"/>
      <c r="B29" s="33"/>
      <c r="C29" s="107"/>
      <c r="D29" s="131" t="s">
        <v>91</v>
      </c>
      <c r="E29" s="170">
        <v>16000</v>
      </c>
      <c r="F29" s="108">
        <v>0</v>
      </c>
      <c r="G29" s="171">
        <v>0</v>
      </c>
    </row>
    <row r="30" spans="1:7" x14ac:dyDescent="0.25">
      <c r="A30" s="66"/>
      <c r="B30" s="33"/>
      <c r="C30" s="107"/>
      <c r="D30" s="131" t="s">
        <v>92</v>
      </c>
      <c r="E30" s="170">
        <v>0</v>
      </c>
      <c r="F30" s="108">
        <v>0</v>
      </c>
      <c r="G30" s="171">
        <v>0</v>
      </c>
    </row>
    <row r="31" spans="1:7" ht="15.75" thickBot="1" x14ac:dyDescent="0.3">
      <c r="A31" s="66"/>
      <c r="B31" s="109"/>
      <c r="C31" s="110"/>
      <c r="D31" s="172" t="s">
        <v>93</v>
      </c>
      <c r="E31" s="173">
        <v>0</v>
      </c>
      <c r="F31" s="111">
        <v>0</v>
      </c>
      <c r="G31" s="174">
        <v>0</v>
      </c>
    </row>
    <row r="32" spans="1:7" ht="15.75" hidden="1" thickBot="1" x14ac:dyDescent="0.3">
      <c r="A32" s="275" t="s">
        <v>94</v>
      </c>
      <c r="B32" s="275"/>
      <c r="C32" s="112" t="s">
        <v>67</v>
      </c>
      <c r="D32" s="113"/>
      <c r="E32" s="175">
        <v>0</v>
      </c>
      <c r="F32" s="114"/>
      <c r="G32" s="176"/>
    </row>
    <row r="33" spans="1:7" ht="15.75" thickBot="1" x14ac:dyDescent="0.3">
      <c r="A33" s="276" t="s">
        <v>95</v>
      </c>
      <c r="B33" s="276"/>
      <c r="C33" s="115" t="s">
        <v>81</v>
      </c>
      <c r="D33" s="116"/>
      <c r="E33" s="177">
        <v>0</v>
      </c>
      <c r="F33" s="117">
        <v>0</v>
      </c>
      <c r="G33" s="178">
        <v>0</v>
      </c>
    </row>
    <row r="34" spans="1:7" ht="15.75" thickBot="1" x14ac:dyDescent="0.3">
      <c r="A34" s="276" t="s">
        <v>96</v>
      </c>
      <c r="B34" s="276"/>
      <c r="C34" s="115" t="s">
        <v>81</v>
      </c>
      <c r="D34" s="116"/>
      <c r="E34" s="179">
        <v>5467</v>
      </c>
      <c r="F34" s="118">
        <v>5467</v>
      </c>
      <c r="G34" s="180">
        <v>5467</v>
      </c>
    </row>
    <row r="35" spans="1:7" ht="15.75" thickBot="1" x14ac:dyDescent="0.3">
      <c r="D35" s="119" t="s">
        <v>97</v>
      </c>
      <c r="E35" s="181">
        <f>E6+E7+E8+E9+E10+E11+E15+E25</f>
        <v>720000</v>
      </c>
      <c r="F35" s="120">
        <f>F6+F7+F8+F9+F10+F11+F15++F25</f>
        <v>422630</v>
      </c>
      <c r="G35" s="182">
        <f>G6+G7+G8+G9+G10+G11+G15+G25</f>
        <v>422630</v>
      </c>
    </row>
    <row r="36" spans="1:7" ht="15.75" thickBot="1" x14ac:dyDescent="0.3">
      <c r="D36" s="121" t="s">
        <v>98</v>
      </c>
      <c r="E36" s="183">
        <f>SUM(E16,E19,E28,E33,E34)</f>
        <v>963467</v>
      </c>
      <c r="F36" s="122">
        <f>F16+F19+F28+F34+F33</f>
        <v>912371</v>
      </c>
      <c r="G36" s="184">
        <f>G16+G19+G28+G33+G34</f>
        <v>912371</v>
      </c>
    </row>
    <row r="37" spans="1:7" ht="16.5" thickBot="1" x14ac:dyDescent="0.3">
      <c r="D37" s="123" t="s">
        <v>99</v>
      </c>
      <c r="E37" s="185">
        <f>SUM(E35:E36)</f>
        <v>1683467</v>
      </c>
      <c r="F37" s="186">
        <f t="shared" ref="F37:G37" si="2">SUM(F35:F36)</f>
        <v>1335001</v>
      </c>
      <c r="G37" s="187">
        <f t="shared" si="2"/>
        <v>1335001</v>
      </c>
    </row>
  </sheetData>
  <sheetProtection selectLockedCells="1" selectUnlockedCells="1"/>
  <mergeCells count="9">
    <mergeCell ref="E4:G4"/>
    <mergeCell ref="E3:G3"/>
    <mergeCell ref="A32:B32"/>
    <mergeCell ref="A33:B33"/>
    <mergeCell ref="A34:B34"/>
    <mergeCell ref="A4:A5"/>
    <mergeCell ref="B4:B5"/>
    <mergeCell ref="C4:C5"/>
    <mergeCell ref="D4:D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zoomScale="120" zoomScaleNormal="120" workbookViewId="0">
      <selection sqref="A1:XFD1048576"/>
    </sheetView>
  </sheetViews>
  <sheetFormatPr defaultColWidth="8.7109375" defaultRowHeight="15" x14ac:dyDescent="0.25"/>
  <cols>
    <col min="1" max="1" width="4.7109375" style="23" customWidth="1"/>
    <col min="2" max="2" width="30.42578125" style="23" customWidth="1"/>
    <col min="3" max="3" width="27.7109375" style="23" customWidth="1"/>
    <col min="4" max="4" width="24.42578125" style="23" customWidth="1"/>
    <col min="5" max="5" width="11.5703125" style="23" customWidth="1"/>
    <col min="6" max="6" width="11.42578125" style="23" customWidth="1"/>
    <col min="7" max="7" width="13" style="23" customWidth="1"/>
    <col min="8" max="16384" width="8.7109375" style="23"/>
  </cols>
  <sheetData>
    <row r="1" spans="1:7" ht="18" x14ac:dyDescent="0.25">
      <c r="D1" s="24" t="s">
        <v>100</v>
      </c>
      <c r="E1" s="25"/>
      <c r="G1" s="23" t="s">
        <v>103</v>
      </c>
    </row>
    <row r="2" spans="1:7" ht="15.75" thickBot="1" x14ac:dyDescent="0.3">
      <c r="D2" s="26"/>
      <c r="E2" s="25"/>
    </row>
    <row r="3" spans="1:7" ht="15.75" thickBot="1" x14ac:dyDescent="0.3">
      <c r="D3" s="26"/>
      <c r="E3" s="272">
        <v>2019</v>
      </c>
      <c r="F3" s="273"/>
      <c r="G3" s="274"/>
    </row>
    <row r="4" spans="1:7" ht="12.75" customHeight="1" thickBot="1" x14ac:dyDescent="0.3">
      <c r="A4" s="277" t="s">
        <v>58</v>
      </c>
      <c r="B4" s="278" t="s">
        <v>59</v>
      </c>
      <c r="C4" s="279" t="s">
        <v>60</v>
      </c>
      <c r="D4" s="280" t="s">
        <v>61</v>
      </c>
      <c r="E4" s="269" t="s">
        <v>62</v>
      </c>
      <c r="F4" s="270"/>
      <c r="G4" s="271"/>
    </row>
    <row r="5" spans="1:7" ht="15.75" thickBot="1" x14ac:dyDescent="0.3">
      <c r="A5" s="277"/>
      <c r="B5" s="278"/>
      <c r="C5" s="279"/>
      <c r="D5" s="280"/>
      <c r="E5" s="132" t="s">
        <v>63</v>
      </c>
      <c r="F5" s="27" t="s">
        <v>64</v>
      </c>
      <c r="G5" s="133" t="s">
        <v>65</v>
      </c>
    </row>
    <row r="6" spans="1:7" x14ac:dyDescent="0.25">
      <c r="A6" s="28">
        <v>1</v>
      </c>
      <c r="B6" s="29" t="s">
        <v>66</v>
      </c>
      <c r="C6" s="30" t="s">
        <v>67</v>
      </c>
      <c r="D6" s="31"/>
      <c r="E6" s="134">
        <v>700000</v>
      </c>
      <c r="F6" s="32">
        <v>548077</v>
      </c>
      <c r="G6" s="135">
        <v>548077</v>
      </c>
    </row>
    <row r="7" spans="1:7" x14ac:dyDescent="0.25">
      <c r="A7" s="33">
        <v>2</v>
      </c>
      <c r="B7" s="34" t="s">
        <v>68</v>
      </c>
      <c r="C7" s="35" t="s">
        <v>67</v>
      </c>
      <c r="D7" s="36"/>
      <c r="E7" s="136">
        <v>10000</v>
      </c>
      <c r="F7" s="37">
        <v>316</v>
      </c>
      <c r="G7" s="137">
        <v>316</v>
      </c>
    </row>
    <row r="8" spans="1:7" s="43" customFormat="1" x14ac:dyDescent="0.25">
      <c r="A8" s="38">
        <v>3</v>
      </c>
      <c r="B8" s="39" t="s">
        <v>69</v>
      </c>
      <c r="C8" s="40"/>
      <c r="D8" s="41"/>
      <c r="E8" s="138">
        <v>0</v>
      </c>
      <c r="F8" s="42">
        <v>0</v>
      </c>
      <c r="G8" s="139">
        <v>0</v>
      </c>
    </row>
    <row r="9" spans="1:7" x14ac:dyDescent="0.25">
      <c r="A9" s="33">
        <v>4</v>
      </c>
      <c r="B9" s="34" t="s">
        <v>70</v>
      </c>
      <c r="C9" s="35" t="s">
        <v>67</v>
      </c>
      <c r="D9" s="36"/>
      <c r="E9" s="136">
        <v>6000</v>
      </c>
      <c r="F9" s="37"/>
      <c r="G9" s="137"/>
    </row>
    <row r="10" spans="1:7" ht="24.75" customHeight="1" x14ac:dyDescent="0.25">
      <c r="A10" s="33">
        <v>5</v>
      </c>
      <c r="B10" s="34" t="s">
        <v>71</v>
      </c>
      <c r="C10" s="35" t="s">
        <v>67</v>
      </c>
      <c r="D10" s="36"/>
      <c r="E10" s="136">
        <v>1000</v>
      </c>
      <c r="F10" s="37">
        <v>0</v>
      </c>
      <c r="G10" s="137">
        <v>0</v>
      </c>
    </row>
    <row r="11" spans="1:7" ht="26.25" customHeight="1" thickBot="1" x14ac:dyDescent="0.3">
      <c r="A11" s="44">
        <v>6</v>
      </c>
      <c r="B11" s="34" t="s">
        <v>72</v>
      </c>
      <c r="C11" s="45" t="s">
        <v>67</v>
      </c>
      <c r="D11" s="46"/>
      <c r="E11" s="140">
        <v>1000</v>
      </c>
      <c r="F11" s="47"/>
      <c r="G11" s="141"/>
    </row>
    <row r="12" spans="1:7" ht="15.75" thickBot="1" x14ac:dyDescent="0.3">
      <c r="A12" s="48"/>
      <c r="B12" s="49" t="s">
        <v>73</v>
      </c>
      <c r="C12" s="50" t="s">
        <v>74</v>
      </c>
      <c r="D12" s="51" t="s">
        <v>75</v>
      </c>
      <c r="E12" s="142">
        <f>SUM(E13:E14)</f>
        <v>1307000</v>
      </c>
      <c r="F12" s="52">
        <f>SUM(F13:F14)</f>
        <v>918365</v>
      </c>
      <c r="G12" s="143">
        <f>SUM(G13:G14)</f>
        <v>918365</v>
      </c>
    </row>
    <row r="13" spans="1:7" x14ac:dyDescent="0.25">
      <c r="A13" s="53"/>
      <c r="B13" s="54"/>
      <c r="C13" s="55" t="s">
        <v>76</v>
      </c>
      <c r="D13" s="56" t="s">
        <v>77</v>
      </c>
      <c r="E13" s="144">
        <f>E15+E17</f>
        <v>37000</v>
      </c>
      <c r="F13" s="57">
        <f>F15+F17</f>
        <v>32963</v>
      </c>
      <c r="G13" s="145">
        <f>G15+G17</f>
        <v>32963</v>
      </c>
    </row>
    <row r="14" spans="1:7" ht="15.75" thickBot="1" x14ac:dyDescent="0.3">
      <c r="A14" s="53"/>
      <c r="B14" s="54"/>
      <c r="C14" s="58" t="s">
        <v>78</v>
      </c>
      <c r="D14" s="59" t="s">
        <v>79</v>
      </c>
      <c r="E14" s="146">
        <f>SUM(E18)</f>
        <v>1270000</v>
      </c>
      <c r="F14" s="60">
        <f>F18</f>
        <v>885402</v>
      </c>
      <c r="G14" s="147">
        <f>G18</f>
        <v>885402</v>
      </c>
    </row>
    <row r="15" spans="1:7" ht="15.75" thickBot="1" x14ac:dyDescent="0.3">
      <c r="A15" s="61"/>
      <c r="B15" s="62"/>
      <c r="C15" s="63" t="s">
        <v>80</v>
      </c>
      <c r="D15" s="64" t="s">
        <v>77</v>
      </c>
      <c r="E15" s="148">
        <v>2000</v>
      </c>
      <c r="F15" s="65">
        <v>0</v>
      </c>
      <c r="G15" s="149">
        <v>0</v>
      </c>
    </row>
    <row r="16" spans="1:7" x14ac:dyDescent="0.25">
      <c r="A16" s="66"/>
      <c r="B16" s="67"/>
      <c r="C16" s="68" t="s">
        <v>81</v>
      </c>
      <c r="D16" s="69" t="s">
        <v>75</v>
      </c>
      <c r="E16" s="150">
        <f>SUM(E17:E18)</f>
        <v>1305000</v>
      </c>
      <c r="F16" s="150">
        <f>SUM(F17:F18)</f>
        <v>918365</v>
      </c>
      <c r="G16" s="151">
        <f>SUM(G17:G18)</f>
        <v>918365</v>
      </c>
    </row>
    <row r="17" spans="1:7" x14ac:dyDescent="0.25">
      <c r="A17" s="66"/>
      <c r="B17" s="67"/>
      <c r="C17" s="71" t="s">
        <v>76</v>
      </c>
      <c r="D17" s="72" t="s">
        <v>77</v>
      </c>
      <c r="E17" s="152">
        <v>35000</v>
      </c>
      <c r="F17" s="73">
        <v>32963</v>
      </c>
      <c r="G17" s="153">
        <v>32963</v>
      </c>
    </row>
    <row r="18" spans="1:7" ht="15.75" thickBot="1" x14ac:dyDescent="0.3">
      <c r="A18" s="74"/>
      <c r="B18" s="75"/>
      <c r="C18" s="76" t="s">
        <v>78</v>
      </c>
      <c r="D18" s="77" t="s">
        <v>79</v>
      </c>
      <c r="E18" s="154">
        <v>1270000</v>
      </c>
      <c r="F18" s="78">
        <v>885402</v>
      </c>
      <c r="G18" s="155">
        <v>885402</v>
      </c>
    </row>
    <row r="19" spans="1:7" ht="15.75" thickBot="1" x14ac:dyDescent="0.3">
      <c r="A19" s="79"/>
      <c r="B19" s="80" t="s">
        <v>82</v>
      </c>
      <c r="C19" s="81" t="s">
        <v>74</v>
      </c>
      <c r="D19" s="51" t="s">
        <v>75</v>
      </c>
      <c r="E19" s="142">
        <v>0</v>
      </c>
      <c r="F19" s="52">
        <v>0</v>
      </c>
      <c r="G19" s="143">
        <v>0</v>
      </c>
    </row>
    <row r="20" spans="1:7" ht="15.75" thickBot="1" x14ac:dyDescent="0.3">
      <c r="A20" s="82"/>
      <c r="B20" s="83"/>
      <c r="C20" s="84" t="s">
        <v>83</v>
      </c>
      <c r="D20" s="124" t="s">
        <v>75</v>
      </c>
      <c r="E20" s="156">
        <v>0</v>
      </c>
      <c r="F20" s="85">
        <v>0</v>
      </c>
      <c r="G20" s="157">
        <v>0</v>
      </c>
    </row>
    <row r="21" spans="1:7" ht="15.75" thickBot="1" x14ac:dyDescent="0.3">
      <c r="A21" s="86"/>
      <c r="B21" s="87"/>
      <c r="C21" s="88" t="s">
        <v>84</v>
      </c>
      <c r="D21" s="125" t="s">
        <v>75</v>
      </c>
      <c r="E21" s="158">
        <v>0</v>
      </c>
      <c r="F21" s="89">
        <v>0</v>
      </c>
      <c r="G21" s="159">
        <v>0</v>
      </c>
    </row>
    <row r="22" spans="1:7" ht="15.75" thickBot="1" x14ac:dyDescent="0.3">
      <c r="A22" s="90"/>
      <c r="B22" s="91"/>
      <c r="C22" s="92" t="s">
        <v>85</v>
      </c>
      <c r="D22" s="126" t="s">
        <v>75</v>
      </c>
      <c r="E22" s="160">
        <v>0</v>
      </c>
      <c r="F22" s="93">
        <v>0</v>
      </c>
      <c r="G22" s="161">
        <v>0</v>
      </c>
    </row>
    <row r="23" spans="1:7" ht="15.75" thickBot="1" x14ac:dyDescent="0.3">
      <c r="A23" s="94"/>
      <c r="B23" s="95"/>
      <c r="C23" s="96" t="s">
        <v>86</v>
      </c>
      <c r="D23" s="127" t="s">
        <v>75</v>
      </c>
      <c r="E23" s="162">
        <v>0</v>
      </c>
      <c r="F23" s="97">
        <v>0</v>
      </c>
      <c r="G23" s="163">
        <v>0</v>
      </c>
    </row>
    <row r="24" spans="1:7" ht="15.75" thickBot="1" x14ac:dyDescent="0.3">
      <c r="A24" s="48"/>
      <c r="B24" s="98" t="s">
        <v>87</v>
      </c>
      <c r="C24" s="99" t="s">
        <v>74</v>
      </c>
      <c r="D24" s="51"/>
      <c r="E24" s="142">
        <f>E25+E28</f>
        <v>16000</v>
      </c>
      <c r="F24" s="52">
        <f>F25+F28</f>
        <v>0</v>
      </c>
      <c r="G24" s="143">
        <f>G25+G28</f>
        <v>0</v>
      </c>
    </row>
    <row r="25" spans="1:7" x14ac:dyDescent="0.25">
      <c r="A25" s="66"/>
      <c r="B25" s="28"/>
      <c r="C25" s="100" t="s">
        <v>67</v>
      </c>
      <c r="D25" s="128" t="s">
        <v>88</v>
      </c>
      <c r="E25" s="164">
        <f>SUM(E26:E27)</f>
        <v>0</v>
      </c>
      <c r="F25" s="101">
        <f t="shared" ref="F25:G25" si="0">SUM(F26:F27)</f>
        <v>0</v>
      </c>
      <c r="G25" s="165">
        <f t="shared" si="0"/>
        <v>0</v>
      </c>
    </row>
    <row r="26" spans="1:7" x14ac:dyDescent="0.25">
      <c r="A26" s="66"/>
      <c r="B26" s="102"/>
      <c r="C26" s="103"/>
      <c r="D26" s="129" t="s">
        <v>89</v>
      </c>
      <c r="E26" s="166">
        <v>0</v>
      </c>
      <c r="F26" s="104">
        <v>0</v>
      </c>
      <c r="G26" s="167">
        <v>0</v>
      </c>
    </row>
    <row r="27" spans="1:7" x14ac:dyDescent="0.25">
      <c r="A27" s="66"/>
      <c r="B27" s="102"/>
      <c r="C27" s="103"/>
      <c r="D27" s="129" t="s">
        <v>90</v>
      </c>
      <c r="E27" s="166">
        <v>0</v>
      </c>
      <c r="F27" s="104">
        <v>0</v>
      </c>
      <c r="G27" s="167">
        <v>0</v>
      </c>
    </row>
    <row r="28" spans="1:7" ht="14.25" customHeight="1" x14ac:dyDescent="0.25">
      <c r="A28" s="66"/>
      <c r="B28" s="33"/>
      <c r="C28" s="105" t="s">
        <v>83</v>
      </c>
      <c r="D28" s="130" t="s">
        <v>11</v>
      </c>
      <c r="E28" s="168">
        <f>SUM(E29:E31)</f>
        <v>16000</v>
      </c>
      <c r="F28" s="106">
        <f t="shared" ref="F28:G28" si="1">SUM(F29:F31)</f>
        <v>0</v>
      </c>
      <c r="G28" s="169">
        <f t="shared" si="1"/>
        <v>0</v>
      </c>
    </row>
    <row r="29" spans="1:7" x14ac:dyDescent="0.25">
      <c r="A29" s="66"/>
      <c r="B29" s="33"/>
      <c r="C29" s="107"/>
      <c r="D29" s="131" t="s">
        <v>91</v>
      </c>
      <c r="E29" s="170">
        <v>16000</v>
      </c>
      <c r="F29" s="108">
        <v>0</v>
      </c>
      <c r="G29" s="171">
        <v>0</v>
      </c>
    </row>
    <row r="30" spans="1:7" x14ac:dyDescent="0.25">
      <c r="A30" s="66"/>
      <c r="B30" s="33"/>
      <c r="C30" s="107"/>
      <c r="D30" s="131" t="s">
        <v>92</v>
      </c>
      <c r="E30" s="170">
        <v>0</v>
      </c>
      <c r="F30" s="108">
        <v>0</v>
      </c>
      <c r="G30" s="171">
        <v>0</v>
      </c>
    </row>
    <row r="31" spans="1:7" ht="15.75" thickBot="1" x14ac:dyDescent="0.3">
      <c r="A31" s="66"/>
      <c r="B31" s="109"/>
      <c r="C31" s="110"/>
      <c r="D31" s="172" t="s">
        <v>93</v>
      </c>
      <c r="E31" s="173">
        <v>0</v>
      </c>
      <c r="F31" s="111">
        <v>0</v>
      </c>
      <c r="G31" s="174">
        <v>0</v>
      </c>
    </row>
    <row r="32" spans="1:7" ht="15.75" hidden="1" thickBot="1" x14ac:dyDescent="0.3">
      <c r="A32" s="275" t="s">
        <v>94</v>
      </c>
      <c r="B32" s="275"/>
      <c r="C32" s="112" t="s">
        <v>67</v>
      </c>
      <c r="D32" s="113"/>
      <c r="E32" s="175">
        <v>0</v>
      </c>
      <c r="F32" s="114"/>
      <c r="G32" s="176"/>
    </row>
    <row r="33" spans="1:7" ht="15.75" thickBot="1" x14ac:dyDescent="0.3">
      <c r="A33" s="276" t="s">
        <v>95</v>
      </c>
      <c r="B33" s="276"/>
      <c r="C33" s="115" t="s">
        <v>81</v>
      </c>
      <c r="D33" s="116"/>
      <c r="E33" s="177">
        <v>0</v>
      </c>
      <c r="F33" s="117">
        <v>0</v>
      </c>
      <c r="G33" s="178">
        <v>0</v>
      </c>
    </row>
    <row r="34" spans="1:7" ht="15.75" thickBot="1" x14ac:dyDescent="0.3">
      <c r="A34" s="276" t="s">
        <v>96</v>
      </c>
      <c r="B34" s="276"/>
      <c r="C34" s="115" t="s">
        <v>81</v>
      </c>
      <c r="D34" s="116"/>
      <c r="E34" s="179">
        <v>24000</v>
      </c>
      <c r="F34" s="118">
        <v>5467</v>
      </c>
      <c r="G34" s="180">
        <v>5467</v>
      </c>
    </row>
    <row r="35" spans="1:7" ht="15.75" thickBot="1" x14ac:dyDescent="0.3">
      <c r="D35" s="119" t="s">
        <v>97</v>
      </c>
      <c r="E35" s="181">
        <f>E6+E7+E8+E9+E10+E11+E15+E25</f>
        <v>720000</v>
      </c>
      <c r="F35" s="120">
        <f>F6+F7+F8+F9+F10+F11+F15++F25</f>
        <v>548393</v>
      </c>
      <c r="G35" s="182">
        <f>G6+G7+G8+G9+G10+G11+G15+G25</f>
        <v>548393</v>
      </c>
    </row>
    <row r="36" spans="1:7" ht="15.75" thickBot="1" x14ac:dyDescent="0.3">
      <c r="D36" s="121" t="s">
        <v>98</v>
      </c>
      <c r="E36" s="183">
        <f>SUM(E16,E19,E28,E33,E34)</f>
        <v>1345000</v>
      </c>
      <c r="F36" s="122">
        <f>F16+F19+F28+F34+F33</f>
        <v>923832</v>
      </c>
      <c r="G36" s="184">
        <f>G16+G19+G28+G33+G34</f>
        <v>923832</v>
      </c>
    </row>
    <row r="37" spans="1:7" ht="16.5" thickBot="1" x14ac:dyDescent="0.3">
      <c r="D37" s="123" t="s">
        <v>99</v>
      </c>
      <c r="E37" s="185">
        <f>SUM(E35:E36)</f>
        <v>2065000</v>
      </c>
      <c r="F37" s="186">
        <f t="shared" ref="F37:G37" si="2">SUM(F35:F36)</f>
        <v>1472225</v>
      </c>
      <c r="G37" s="187">
        <f t="shared" si="2"/>
        <v>1472225</v>
      </c>
    </row>
  </sheetData>
  <sheetProtection selectLockedCells="1" selectUnlockedCells="1"/>
  <mergeCells count="9">
    <mergeCell ref="A32:B32"/>
    <mergeCell ref="A33:B33"/>
    <mergeCell ref="A34:B34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ignoredErrors>
    <ignoredError sqref="E16:G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6B22-BF5A-49FD-B64D-407F38EB5032}">
  <dimension ref="A1:G38"/>
  <sheetViews>
    <sheetView workbookViewId="0">
      <selection activeCell="E1" sqref="E1:G5"/>
    </sheetView>
  </sheetViews>
  <sheetFormatPr defaultColWidth="8.7109375" defaultRowHeight="15" x14ac:dyDescent="0.25"/>
  <cols>
    <col min="1" max="1" width="4.7109375" style="23" customWidth="1"/>
    <col min="2" max="2" width="30.42578125" style="23" customWidth="1"/>
    <col min="3" max="3" width="27.7109375" style="23" customWidth="1"/>
    <col min="4" max="4" width="24.42578125" style="23" customWidth="1"/>
    <col min="5" max="5" width="11.5703125" style="23" customWidth="1"/>
    <col min="6" max="6" width="11.42578125" style="23" customWidth="1"/>
    <col min="7" max="7" width="13" style="23" customWidth="1"/>
    <col min="8" max="16384" width="8.7109375" style="23"/>
  </cols>
  <sheetData>
    <row r="1" spans="1:7" ht="18" x14ac:dyDescent="0.25">
      <c r="D1" s="24" t="s">
        <v>100</v>
      </c>
      <c r="E1" s="25"/>
      <c r="G1" s="23" t="s">
        <v>105</v>
      </c>
    </row>
    <row r="2" spans="1:7" ht="15.75" thickBot="1" x14ac:dyDescent="0.3">
      <c r="D2" s="26"/>
      <c r="E2" s="25"/>
    </row>
    <row r="3" spans="1:7" ht="15.75" thickBot="1" x14ac:dyDescent="0.3">
      <c r="D3" s="26"/>
      <c r="E3" s="272">
        <v>2019</v>
      </c>
      <c r="F3" s="273"/>
      <c r="G3" s="274"/>
    </row>
    <row r="4" spans="1:7" ht="12.75" customHeight="1" thickBot="1" x14ac:dyDescent="0.3">
      <c r="A4" s="277" t="s">
        <v>58</v>
      </c>
      <c r="B4" s="278" t="s">
        <v>59</v>
      </c>
      <c r="C4" s="279" t="s">
        <v>60</v>
      </c>
      <c r="D4" s="280" t="s">
        <v>61</v>
      </c>
      <c r="E4" s="269" t="s">
        <v>62</v>
      </c>
      <c r="F4" s="270"/>
      <c r="G4" s="271"/>
    </row>
    <row r="5" spans="1:7" ht="15.75" thickBot="1" x14ac:dyDescent="0.3">
      <c r="A5" s="277"/>
      <c r="B5" s="278"/>
      <c r="C5" s="279"/>
      <c r="D5" s="280"/>
      <c r="E5" s="132" t="s">
        <v>63</v>
      </c>
      <c r="F5" s="27" t="s">
        <v>64</v>
      </c>
      <c r="G5" s="133" t="s">
        <v>65</v>
      </c>
    </row>
    <row r="6" spans="1:7" x14ac:dyDescent="0.25">
      <c r="A6" s="28">
        <v>1</v>
      </c>
      <c r="B6" s="29" t="s">
        <v>66</v>
      </c>
      <c r="C6" s="30" t="s">
        <v>67</v>
      </c>
      <c r="D6" s="31"/>
      <c r="E6" s="134">
        <v>1035000</v>
      </c>
      <c r="F6" s="32">
        <v>622895</v>
      </c>
      <c r="G6" s="135">
        <v>622895</v>
      </c>
    </row>
    <row r="7" spans="1:7" x14ac:dyDescent="0.25">
      <c r="A7" s="33">
        <v>2</v>
      </c>
      <c r="B7" s="34" t="s">
        <v>68</v>
      </c>
      <c r="C7" s="35" t="s">
        <v>67</v>
      </c>
      <c r="D7" s="36"/>
      <c r="E7" s="136">
        <v>24000</v>
      </c>
      <c r="F7" s="37">
        <v>757</v>
      </c>
      <c r="G7" s="137">
        <v>757</v>
      </c>
    </row>
    <row r="8" spans="1:7" s="43" customFormat="1" hidden="1" x14ac:dyDescent="0.25">
      <c r="A8" s="38">
        <v>3</v>
      </c>
      <c r="B8" s="39" t="s">
        <v>69</v>
      </c>
      <c r="C8" s="40"/>
      <c r="D8" s="41"/>
      <c r="E8" s="138">
        <v>0</v>
      </c>
      <c r="F8" s="42">
        <v>0</v>
      </c>
      <c r="G8" s="139">
        <v>0</v>
      </c>
    </row>
    <row r="9" spans="1:7" x14ac:dyDescent="0.25">
      <c r="A9" s="33">
        <v>4</v>
      </c>
      <c r="B9" s="34" t="s">
        <v>70</v>
      </c>
      <c r="C9" s="35" t="s">
        <v>67</v>
      </c>
      <c r="D9" s="36"/>
      <c r="E9" s="136">
        <v>10000</v>
      </c>
      <c r="F9" s="37"/>
      <c r="G9" s="137"/>
    </row>
    <row r="10" spans="1:7" ht="24.75" customHeight="1" x14ac:dyDescent="0.25">
      <c r="A10" s="33">
        <v>5</v>
      </c>
      <c r="B10" s="34" t="s">
        <v>71</v>
      </c>
      <c r="C10" s="35" t="s">
        <v>67</v>
      </c>
      <c r="D10" s="36"/>
      <c r="E10" s="136">
        <v>3000</v>
      </c>
      <c r="F10" s="37">
        <v>999</v>
      </c>
      <c r="G10" s="137">
        <v>999</v>
      </c>
    </row>
    <row r="11" spans="1:7" ht="26.25" customHeight="1" thickBot="1" x14ac:dyDescent="0.3">
      <c r="A11" s="44">
        <v>6</v>
      </c>
      <c r="B11" s="34" t="s">
        <v>72</v>
      </c>
      <c r="C11" s="45" t="s">
        <v>67</v>
      </c>
      <c r="D11" s="46"/>
      <c r="E11" s="140">
        <v>0</v>
      </c>
      <c r="F11" s="47"/>
      <c r="G11" s="141"/>
    </row>
    <row r="12" spans="1:7" ht="15.75" thickBot="1" x14ac:dyDescent="0.3">
      <c r="A12" s="48"/>
      <c r="B12" s="49" t="s">
        <v>73</v>
      </c>
      <c r="C12" s="50" t="s">
        <v>74</v>
      </c>
      <c r="D12" s="51" t="s">
        <v>75</v>
      </c>
      <c r="E12" s="142">
        <f>SUM(E13:E14)</f>
        <v>2562000</v>
      </c>
      <c r="F12" s="52">
        <f>SUM(F13:F14)</f>
        <v>1189552</v>
      </c>
      <c r="G12" s="143">
        <f>SUM(G13:G14)</f>
        <v>1189552</v>
      </c>
    </row>
    <row r="13" spans="1:7" x14ac:dyDescent="0.25">
      <c r="A13" s="53"/>
      <c r="B13" s="54"/>
      <c r="C13" s="55" t="s">
        <v>76</v>
      </c>
      <c r="D13" s="56" t="s">
        <v>77</v>
      </c>
      <c r="E13" s="144">
        <f>E15+E17</f>
        <v>55000</v>
      </c>
      <c r="F13" s="57">
        <f>F15+F17</f>
        <v>44424</v>
      </c>
      <c r="G13" s="145">
        <f>G15+G17</f>
        <v>44424</v>
      </c>
    </row>
    <row r="14" spans="1:7" ht="15.75" thickBot="1" x14ac:dyDescent="0.3">
      <c r="A14" s="53"/>
      <c r="B14" s="54"/>
      <c r="C14" s="58" t="s">
        <v>78</v>
      </c>
      <c r="D14" s="59" t="s">
        <v>79</v>
      </c>
      <c r="E14" s="146">
        <f>SUM(E18)</f>
        <v>2507000</v>
      </c>
      <c r="F14" s="60">
        <f>F18</f>
        <v>1145128</v>
      </c>
      <c r="G14" s="147">
        <f>G18</f>
        <v>1145128</v>
      </c>
    </row>
    <row r="15" spans="1:7" ht="15.75" thickBot="1" x14ac:dyDescent="0.3">
      <c r="A15" s="61"/>
      <c r="B15" s="62"/>
      <c r="C15" s="63" t="s">
        <v>80</v>
      </c>
      <c r="D15" s="64" t="s">
        <v>77</v>
      </c>
      <c r="E15" s="148">
        <v>5000</v>
      </c>
      <c r="F15" s="65">
        <v>0</v>
      </c>
      <c r="G15" s="149">
        <v>0</v>
      </c>
    </row>
    <row r="16" spans="1:7" x14ac:dyDescent="0.25">
      <c r="A16" s="66"/>
      <c r="B16" s="67"/>
      <c r="C16" s="68" t="s">
        <v>81</v>
      </c>
      <c r="D16" s="69" t="s">
        <v>75</v>
      </c>
      <c r="E16" s="150">
        <f>SUM(E17:E18)</f>
        <v>2557000</v>
      </c>
      <c r="F16" s="150">
        <f>SUM(F17:F18)</f>
        <v>1189552</v>
      </c>
      <c r="G16" s="151">
        <f>SUM(G17:G18)</f>
        <v>1189552</v>
      </c>
    </row>
    <row r="17" spans="1:7" x14ac:dyDescent="0.25">
      <c r="A17" s="66"/>
      <c r="B17" s="67"/>
      <c r="C17" s="71" t="s">
        <v>76</v>
      </c>
      <c r="D17" s="72" t="s">
        <v>77</v>
      </c>
      <c r="E17" s="152">
        <v>50000</v>
      </c>
      <c r="F17" s="73">
        <v>44424</v>
      </c>
      <c r="G17" s="153">
        <v>44424</v>
      </c>
    </row>
    <row r="18" spans="1:7" ht="15.75" thickBot="1" x14ac:dyDescent="0.3">
      <c r="A18" s="74"/>
      <c r="B18" s="75"/>
      <c r="C18" s="76" t="s">
        <v>78</v>
      </c>
      <c r="D18" s="77" t="s">
        <v>79</v>
      </c>
      <c r="E18" s="154">
        <v>2507000</v>
      </c>
      <c r="F18" s="78">
        <v>1145128</v>
      </c>
      <c r="G18" s="155">
        <v>1145128</v>
      </c>
    </row>
    <row r="19" spans="1:7" ht="15.75" thickBot="1" x14ac:dyDescent="0.3">
      <c r="A19" s="79"/>
      <c r="B19" s="80" t="s">
        <v>82</v>
      </c>
      <c r="C19" s="81" t="s">
        <v>74</v>
      </c>
      <c r="D19" s="51" t="s">
        <v>75</v>
      </c>
      <c r="E19" s="142">
        <f>SUM(E20:E23)</f>
        <v>50000</v>
      </c>
      <c r="F19" s="52">
        <f>SUM(F20:F23)</f>
        <v>4539</v>
      </c>
      <c r="G19" s="143">
        <f>SUM(G20:G23)</f>
        <v>4539</v>
      </c>
    </row>
    <row r="20" spans="1:7" ht="15.75" thickBot="1" x14ac:dyDescent="0.3">
      <c r="A20" s="82"/>
      <c r="B20" s="83"/>
      <c r="C20" s="84" t="s">
        <v>83</v>
      </c>
      <c r="D20" s="124" t="s">
        <v>75</v>
      </c>
      <c r="E20" s="156">
        <v>42000</v>
      </c>
      <c r="F20" s="85">
        <v>4539</v>
      </c>
      <c r="G20" s="157">
        <v>4539</v>
      </c>
    </row>
    <row r="21" spans="1:7" ht="15.75" thickBot="1" x14ac:dyDescent="0.3">
      <c r="A21" s="86"/>
      <c r="B21" s="87"/>
      <c r="C21" s="88" t="s">
        <v>84</v>
      </c>
      <c r="D21" s="125" t="s">
        <v>75</v>
      </c>
      <c r="E21" s="158">
        <v>2500</v>
      </c>
      <c r="F21" s="89">
        <v>0</v>
      </c>
      <c r="G21" s="159">
        <v>0</v>
      </c>
    </row>
    <row r="22" spans="1:7" ht="15.75" thickBot="1" x14ac:dyDescent="0.3">
      <c r="A22" s="90"/>
      <c r="B22" s="91"/>
      <c r="C22" s="92" t="s">
        <v>85</v>
      </c>
      <c r="D22" s="126" t="s">
        <v>75</v>
      </c>
      <c r="E22" s="160">
        <v>2500</v>
      </c>
      <c r="F22" s="93">
        <v>0</v>
      </c>
      <c r="G22" s="161">
        <v>0</v>
      </c>
    </row>
    <row r="23" spans="1:7" ht="15.75" thickBot="1" x14ac:dyDescent="0.3">
      <c r="A23" s="94"/>
      <c r="B23" s="95"/>
      <c r="C23" s="96" t="s">
        <v>86</v>
      </c>
      <c r="D23" s="127" t="s">
        <v>75</v>
      </c>
      <c r="E23" s="162">
        <v>3000</v>
      </c>
      <c r="F23" s="97">
        <v>0</v>
      </c>
      <c r="G23" s="163">
        <v>0</v>
      </c>
    </row>
    <row r="24" spans="1:7" ht="15.75" thickBot="1" x14ac:dyDescent="0.3">
      <c r="A24" s="48"/>
      <c r="B24" s="98" t="s">
        <v>87</v>
      </c>
      <c r="C24" s="99" t="s">
        <v>74</v>
      </c>
      <c r="D24" s="51"/>
      <c r="E24" s="142">
        <f>E25+E28</f>
        <v>11000</v>
      </c>
      <c r="F24" s="52">
        <f>F25+F28</f>
        <v>0</v>
      </c>
      <c r="G24" s="143">
        <f>G25+G28</f>
        <v>0</v>
      </c>
    </row>
    <row r="25" spans="1:7" x14ac:dyDescent="0.25">
      <c r="A25" s="66"/>
      <c r="B25" s="28"/>
      <c r="C25" s="100" t="s">
        <v>67</v>
      </c>
      <c r="D25" s="128" t="s">
        <v>88</v>
      </c>
      <c r="E25" s="164">
        <f>SUM(E26:E27)</f>
        <v>6000</v>
      </c>
      <c r="F25" s="101">
        <f t="shared" ref="F25:G25" si="0">SUM(F26:F27)</f>
        <v>0</v>
      </c>
      <c r="G25" s="165">
        <f t="shared" si="0"/>
        <v>0</v>
      </c>
    </row>
    <row r="26" spans="1:7" x14ac:dyDescent="0.25">
      <c r="A26" s="66"/>
      <c r="B26" s="102"/>
      <c r="C26" s="103"/>
      <c r="D26" s="129" t="s">
        <v>89</v>
      </c>
      <c r="E26" s="166">
        <v>6000</v>
      </c>
      <c r="F26" s="104">
        <v>0</v>
      </c>
      <c r="G26" s="167">
        <v>0</v>
      </c>
    </row>
    <row r="27" spans="1:7" x14ac:dyDescent="0.25">
      <c r="A27" s="66"/>
      <c r="B27" s="102"/>
      <c r="C27" s="103"/>
      <c r="D27" s="129" t="s">
        <v>90</v>
      </c>
      <c r="E27" s="166">
        <v>0</v>
      </c>
      <c r="F27" s="104">
        <v>0</v>
      </c>
      <c r="G27" s="167">
        <v>0</v>
      </c>
    </row>
    <row r="28" spans="1:7" ht="14.25" customHeight="1" x14ac:dyDescent="0.25">
      <c r="A28" s="66"/>
      <c r="B28" s="33"/>
      <c r="C28" s="105" t="s">
        <v>83</v>
      </c>
      <c r="D28" s="130" t="s">
        <v>11</v>
      </c>
      <c r="E28" s="168">
        <f>SUM(E29:E31)</f>
        <v>5000</v>
      </c>
      <c r="F28" s="106">
        <f t="shared" ref="F28:G28" si="1">SUM(F29:F31)</f>
        <v>0</v>
      </c>
      <c r="G28" s="169">
        <f t="shared" si="1"/>
        <v>0</v>
      </c>
    </row>
    <row r="29" spans="1:7" x14ac:dyDescent="0.25">
      <c r="A29" s="66"/>
      <c r="B29" s="33"/>
      <c r="C29" s="107"/>
      <c r="D29" s="131" t="s">
        <v>91</v>
      </c>
      <c r="E29" s="170">
        <v>5000</v>
      </c>
      <c r="F29" s="108">
        <v>0</v>
      </c>
      <c r="G29" s="171">
        <v>0</v>
      </c>
    </row>
    <row r="30" spans="1:7" x14ac:dyDescent="0.25">
      <c r="A30" s="66"/>
      <c r="B30" s="33"/>
      <c r="C30" s="107"/>
      <c r="D30" s="131" t="s">
        <v>92</v>
      </c>
      <c r="E30" s="170">
        <v>0</v>
      </c>
      <c r="F30" s="108">
        <v>0</v>
      </c>
      <c r="G30" s="171">
        <v>0</v>
      </c>
    </row>
    <row r="31" spans="1:7" ht="15.75" thickBot="1" x14ac:dyDescent="0.3">
      <c r="A31" s="66"/>
      <c r="B31" s="109"/>
      <c r="C31" s="110"/>
      <c r="D31" s="172" t="s">
        <v>93</v>
      </c>
      <c r="E31" s="173">
        <v>0</v>
      </c>
      <c r="F31" s="111">
        <v>0</v>
      </c>
      <c r="G31" s="174">
        <v>0</v>
      </c>
    </row>
    <row r="32" spans="1:7" ht="15.75" hidden="1" thickBot="1" x14ac:dyDescent="0.3">
      <c r="A32" s="275" t="s">
        <v>94</v>
      </c>
      <c r="B32" s="275"/>
      <c r="C32" s="112" t="s">
        <v>67</v>
      </c>
      <c r="D32" s="113"/>
      <c r="E32" s="175">
        <v>0</v>
      </c>
      <c r="F32" s="114"/>
      <c r="G32" s="176"/>
    </row>
    <row r="33" spans="1:7" ht="15.75" thickBot="1" x14ac:dyDescent="0.3">
      <c r="A33" s="276" t="s">
        <v>95</v>
      </c>
      <c r="B33" s="276"/>
      <c r="C33" s="115" t="s">
        <v>81</v>
      </c>
      <c r="D33" s="116"/>
      <c r="E33" s="188">
        <v>100000</v>
      </c>
      <c r="F33" s="189">
        <v>0</v>
      </c>
      <c r="G33" s="190">
        <v>0</v>
      </c>
    </row>
    <row r="34" spans="1:7" ht="15.75" thickBot="1" x14ac:dyDescent="0.3">
      <c r="A34" s="276" t="s">
        <v>104</v>
      </c>
      <c r="B34" s="276"/>
      <c r="C34" s="115" t="s">
        <v>81</v>
      </c>
      <c r="D34" s="116"/>
      <c r="E34" s="191">
        <v>50000</v>
      </c>
      <c r="F34" s="192"/>
      <c r="G34" s="193"/>
    </row>
    <row r="35" spans="1:7" ht="15.75" thickBot="1" x14ac:dyDescent="0.3">
      <c r="A35" s="276" t="s">
        <v>96</v>
      </c>
      <c r="B35" s="276"/>
      <c r="C35" s="115" t="s">
        <v>81</v>
      </c>
      <c r="D35" s="116"/>
      <c r="E35" s="179">
        <v>66000</v>
      </c>
      <c r="F35" s="118">
        <v>27566</v>
      </c>
      <c r="G35" s="180">
        <v>27566</v>
      </c>
    </row>
    <row r="36" spans="1:7" ht="15.75" thickBot="1" x14ac:dyDescent="0.3">
      <c r="D36" s="119" t="s">
        <v>97</v>
      </c>
      <c r="E36" s="181">
        <f>E6+E7+E8+E9+E10+E11+E15+E25</f>
        <v>1083000</v>
      </c>
      <c r="F36" s="120">
        <f>F6+F7+F8+F9+F10+F11+F15+F25</f>
        <v>624651</v>
      </c>
      <c r="G36" s="182">
        <f>G6+G7+G8+G9+G10+G11+G15+G25</f>
        <v>624651</v>
      </c>
    </row>
    <row r="37" spans="1:7" ht="15.75" thickBot="1" x14ac:dyDescent="0.3">
      <c r="D37" s="121" t="s">
        <v>98</v>
      </c>
      <c r="E37" s="183">
        <f>SUM(E16,E19,E28,E33,E34,E35)</f>
        <v>2828000</v>
      </c>
      <c r="F37" s="122">
        <f>F16+F19+F28+F35+F33+F34</f>
        <v>1221657</v>
      </c>
      <c r="G37" s="184">
        <f>G16+G19+G28+G33+G35+G34</f>
        <v>1221657</v>
      </c>
    </row>
    <row r="38" spans="1:7" ht="16.5" thickBot="1" x14ac:dyDescent="0.3">
      <c r="D38" s="123" t="s">
        <v>99</v>
      </c>
      <c r="E38" s="185">
        <f>SUM(E36:E37)</f>
        <v>3911000</v>
      </c>
      <c r="F38" s="186">
        <f>SUM(F36:F37)</f>
        <v>1846308</v>
      </c>
      <c r="G38" s="187">
        <f>SUM(G36:G37)</f>
        <v>1846308</v>
      </c>
    </row>
  </sheetData>
  <mergeCells count="10">
    <mergeCell ref="A32:B32"/>
    <mergeCell ref="A33:B33"/>
    <mergeCell ref="A35:B35"/>
    <mergeCell ref="A34:B34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46F8-2AAB-41EE-BF46-6C2821015669}">
  <dimension ref="A1:G36"/>
  <sheetViews>
    <sheetView workbookViewId="0">
      <selection activeCell="N19" sqref="N19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106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284">
        <v>2019</v>
      </c>
      <c r="F3" s="285"/>
      <c r="G3" s="286"/>
    </row>
    <row r="4" spans="1:7" ht="13.5" customHeight="1" thickBot="1" x14ac:dyDescent="0.25">
      <c r="A4" s="289" t="s">
        <v>58</v>
      </c>
      <c r="B4" s="291" t="s">
        <v>59</v>
      </c>
      <c r="C4" s="293" t="s">
        <v>60</v>
      </c>
      <c r="D4" s="295" t="s">
        <v>61</v>
      </c>
      <c r="E4" s="281" t="s">
        <v>62</v>
      </c>
      <c r="F4" s="282"/>
      <c r="G4" s="283"/>
    </row>
    <row r="5" spans="1:7" ht="13.5" thickBot="1" x14ac:dyDescent="0.25">
      <c r="A5" s="290"/>
      <c r="B5" s="292"/>
      <c r="C5" s="294"/>
      <c r="D5" s="296"/>
      <c r="E5" s="132" t="s">
        <v>63</v>
      </c>
      <c r="F5" s="27" t="s">
        <v>64</v>
      </c>
      <c r="G5" s="133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95">
        <v>1035000</v>
      </c>
      <c r="F6" s="196">
        <v>688230</v>
      </c>
      <c r="G6" s="197">
        <v>688230</v>
      </c>
    </row>
    <row r="7" spans="1:7" ht="15" x14ac:dyDescent="0.25">
      <c r="A7" s="33">
        <v>2</v>
      </c>
      <c r="B7" s="34" t="s">
        <v>68</v>
      </c>
      <c r="C7" s="35" t="s">
        <v>67</v>
      </c>
      <c r="D7" s="36"/>
      <c r="E7" s="198">
        <v>24000</v>
      </c>
      <c r="F7" s="194">
        <v>6569</v>
      </c>
      <c r="G7" s="199">
        <v>6569</v>
      </c>
    </row>
    <row r="8" spans="1:7" ht="15" x14ac:dyDescent="0.25">
      <c r="A8" s="33">
        <v>4</v>
      </c>
      <c r="B8" s="34" t="s">
        <v>70</v>
      </c>
      <c r="C8" s="35" t="s">
        <v>67</v>
      </c>
      <c r="D8" s="36"/>
      <c r="E8" s="198">
        <v>10000</v>
      </c>
      <c r="F8" s="194">
        <v>0</v>
      </c>
      <c r="G8" s="199">
        <v>0</v>
      </c>
    </row>
    <row r="9" spans="1:7" ht="26.25" x14ac:dyDescent="0.25">
      <c r="A9" s="33">
        <v>5</v>
      </c>
      <c r="B9" s="34" t="s">
        <v>71</v>
      </c>
      <c r="C9" s="35" t="s">
        <v>67</v>
      </c>
      <c r="D9" s="36"/>
      <c r="E9" s="198">
        <v>3000</v>
      </c>
      <c r="F9" s="194">
        <v>1502</v>
      </c>
      <c r="G9" s="199">
        <v>1502</v>
      </c>
    </row>
    <row r="10" spans="1:7" ht="27" thickBot="1" x14ac:dyDescent="0.3">
      <c r="A10" s="44">
        <v>6</v>
      </c>
      <c r="B10" s="34" t="s">
        <v>72</v>
      </c>
      <c r="C10" s="45" t="s">
        <v>67</v>
      </c>
      <c r="D10" s="46"/>
      <c r="E10" s="200">
        <v>0</v>
      </c>
      <c r="F10" s="201">
        <v>0</v>
      </c>
      <c r="G10" s="202">
        <v>0</v>
      </c>
    </row>
    <row r="11" spans="1:7" ht="13.5" thickBot="1" x14ac:dyDescent="0.25">
      <c r="A11" s="48"/>
      <c r="B11" s="49" t="s">
        <v>73</v>
      </c>
      <c r="C11" s="50" t="s">
        <v>74</v>
      </c>
      <c r="D11" s="51" t="s">
        <v>75</v>
      </c>
      <c r="E11" s="206">
        <f>SUM(E12:E13)</f>
        <v>2562000</v>
      </c>
      <c r="F11" s="207">
        <f>SUM(F12:F13)</f>
        <v>1585527</v>
      </c>
      <c r="G11" s="208">
        <f>SUM(G12:G13)</f>
        <v>1585527</v>
      </c>
    </row>
    <row r="12" spans="1:7" x14ac:dyDescent="0.2">
      <c r="A12" s="53"/>
      <c r="B12" s="54"/>
      <c r="C12" s="55" t="s">
        <v>76</v>
      </c>
      <c r="D12" s="56" t="s">
        <v>77</v>
      </c>
      <c r="E12" s="203">
        <f>E14+E16</f>
        <v>55000</v>
      </c>
      <c r="F12" s="204">
        <f>F14+F16</f>
        <v>50682</v>
      </c>
      <c r="G12" s="205">
        <f>G14+G16</f>
        <v>50682</v>
      </c>
    </row>
    <row r="13" spans="1:7" ht="13.5" thickBot="1" x14ac:dyDescent="0.25">
      <c r="A13" s="53"/>
      <c r="B13" s="54"/>
      <c r="C13" s="58" t="s">
        <v>78</v>
      </c>
      <c r="D13" s="59" t="s">
        <v>79</v>
      </c>
      <c r="E13" s="200">
        <f>E17</f>
        <v>2507000</v>
      </c>
      <c r="F13" s="201">
        <f>F17</f>
        <v>1534845</v>
      </c>
      <c r="G13" s="202">
        <f>SUM(G17)</f>
        <v>1534845</v>
      </c>
    </row>
    <row r="14" spans="1:7" ht="15.75" thickBot="1" x14ac:dyDescent="0.3">
      <c r="A14" s="61"/>
      <c r="B14" s="62"/>
      <c r="C14" s="63" t="s">
        <v>80</v>
      </c>
      <c r="D14" s="64" t="s">
        <v>77</v>
      </c>
      <c r="E14" s="224">
        <v>5000</v>
      </c>
      <c r="F14" s="225">
        <v>795</v>
      </c>
      <c r="G14" s="226">
        <v>795</v>
      </c>
    </row>
    <row r="15" spans="1:7" ht="15" x14ac:dyDescent="0.25">
      <c r="A15" s="66"/>
      <c r="B15" s="67"/>
      <c r="C15" s="68" t="s">
        <v>81</v>
      </c>
      <c r="D15" s="69" t="s">
        <v>75</v>
      </c>
      <c r="E15" s="221">
        <f>SUM(E16:E17)</f>
        <v>2557000</v>
      </c>
      <c r="F15" s="222">
        <f>SUM(F16:F17)</f>
        <v>1584732</v>
      </c>
      <c r="G15" s="223">
        <f>SUM(G16:G17)</f>
        <v>1584732</v>
      </c>
    </row>
    <row r="16" spans="1:7" ht="15" x14ac:dyDescent="0.25">
      <c r="A16" s="66"/>
      <c r="B16" s="67"/>
      <c r="C16" s="71" t="s">
        <v>76</v>
      </c>
      <c r="D16" s="72" t="s">
        <v>77</v>
      </c>
      <c r="E16" s="198">
        <v>50000</v>
      </c>
      <c r="F16" s="194">
        <v>49887</v>
      </c>
      <c r="G16" s="199">
        <v>49887</v>
      </c>
    </row>
    <row r="17" spans="1:7" ht="15.75" thickBot="1" x14ac:dyDescent="0.3">
      <c r="A17" s="74"/>
      <c r="B17" s="75"/>
      <c r="C17" s="76" t="s">
        <v>78</v>
      </c>
      <c r="D17" s="77" t="s">
        <v>79</v>
      </c>
      <c r="E17" s="200">
        <v>2507000</v>
      </c>
      <c r="F17" s="201">
        <v>1534845</v>
      </c>
      <c r="G17" s="202">
        <v>1534845</v>
      </c>
    </row>
    <row r="18" spans="1:7" ht="13.5" thickBot="1" x14ac:dyDescent="0.25">
      <c r="A18" s="79"/>
      <c r="B18" s="80" t="s">
        <v>82</v>
      </c>
      <c r="C18" s="81" t="s">
        <v>74</v>
      </c>
      <c r="D18" s="51" t="s">
        <v>75</v>
      </c>
      <c r="E18" s="230">
        <f>SUM(E19:E22)</f>
        <v>129000</v>
      </c>
      <c r="F18" s="231">
        <f>SUM(F19:F22)</f>
        <v>10915</v>
      </c>
      <c r="G18" s="232">
        <v>10915</v>
      </c>
    </row>
    <row r="19" spans="1:7" ht="15.75" thickBot="1" x14ac:dyDescent="0.3">
      <c r="A19" s="82"/>
      <c r="B19" s="83"/>
      <c r="C19" s="84" t="s">
        <v>83</v>
      </c>
      <c r="D19" s="124" t="s">
        <v>75</v>
      </c>
      <c r="E19" s="227">
        <v>112000</v>
      </c>
      <c r="F19" s="228">
        <v>8115</v>
      </c>
      <c r="G19" s="229">
        <v>8115</v>
      </c>
    </row>
    <row r="20" spans="1:7" ht="15.75" thickBot="1" x14ac:dyDescent="0.3">
      <c r="A20" s="86"/>
      <c r="B20" s="87"/>
      <c r="C20" s="88" t="s">
        <v>84</v>
      </c>
      <c r="D20" s="125" t="s">
        <v>75</v>
      </c>
      <c r="E20" s="215">
        <v>5500</v>
      </c>
      <c r="F20" s="210">
        <v>1580</v>
      </c>
      <c r="G20" s="216">
        <v>1580</v>
      </c>
    </row>
    <row r="21" spans="1:7" ht="15.75" thickBot="1" x14ac:dyDescent="0.3">
      <c r="A21" s="90"/>
      <c r="B21" s="91"/>
      <c r="C21" s="92" t="s">
        <v>85</v>
      </c>
      <c r="D21" s="126" t="s">
        <v>75</v>
      </c>
      <c r="E21" s="217">
        <v>5500</v>
      </c>
      <c r="F21" s="211">
        <v>0</v>
      </c>
      <c r="G21" s="218">
        <v>0</v>
      </c>
    </row>
    <row r="22" spans="1:7" ht="15.75" thickBot="1" x14ac:dyDescent="0.3">
      <c r="A22" s="94"/>
      <c r="B22" s="95"/>
      <c r="C22" s="96" t="s">
        <v>86</v>
      </c>
      <c r="D22" s="127" t="s">
        <v>75</v>
      </c>
      <c r="E22" s="233">
        <v>6000</v>
      </c>
      <c r="F22" s="234">
        <v>1220</v>
      </c>
      <c r="G22" s="235">
        <v>1220</v>
      </c>
    </row>
    <row r="23" spans="1:7" ht="13.5" thickBot="1" x14ac:dyDescent="0.25">
      <c r="A23" s="48"/>
      <c r="B23" s="98" t="s">
        <v>87</v>
      </c>
      <c r="C23" s="99" t="s">
        <v>74</v>
      </c>
      <c r="D23" s="51"/>
      <c r="E23" s="230">
        <f>SUM(E24,E27)</f>
        <v>11000</v>
      </c>
      <c r="F23" s="231">
        <f>SUM(F24,F27)</f>
        <v>1290</v>
      </c>
      <c r="G23" s="232">
        <f>SUM(G24,G27)</f>
        <v>1290</v>
      </c>
    </row>
    <row r="24" spans="1:7" ht="15" x14ac:dyDescent="0.25">
      <c r="A24" s="66"/>
      <c r="B24" s="28"/>
      <c r="C24" s="100" t="s">
        <v>67</v>
      </c>
      <c r="D24" s="128" t="s">
        <v>88</v>
      </c>
      <c r="E24" s="236">
        <f>SUM(E25:E26)</f>
        <v>6000</v>
      </c>
      <c r="F24" s="237">
        <f>SUM(F25:F26)</f>
        <v>0</v>
      </c>
      <c r="G24" s="238">
        <f>SUM(G25:G26)</f>
        <v>0</v>
      </c>
    </row>
    <row r="25" spans="1:7" ht="15" x14ac:dyDescent="0.25">
      <c r="A25" s="66"/>
      <c r="B25" s="102"/>
      <c r="C25" s="103"/>
      <c r="D25" s="129" t="s">
        <v>89</v>
      </c>
      <c r="E25" s="213">
        <v>6000</v>
      </c>
      <c r="F25" s="209">
        <v>0</v>
      </c>
      <c r="G25" s="214">
        <v>0</v>
      </c>
    </row>
    <row r="26" spans="1:7" ht="15" x14ac:dyDescent="0.25">
      <c r="A26" s="66"/>
      <c r="B26" s="102"/>
      <c r="C26" s="103"/>
      <c r="D26" s="129" t="s">
        <v>90</v>
      </c>
      <c r="E26" s="213">
        <v>0</v>
      </c>
      <c r="F26" s="209">
        <v>0</v>
      </c>
      <c r="G26" s="214">
        <v>0</v>
      </c>
    </row>
    <row r="27" spans="1:7" ht="15" x14ac:dyDescent="0.25">
      <c r="A27" s="66"/>
      <c r="B27" s="33"/>
      <c r="C27" s="105" t="s">
        <v>83</v>
      </c>
      <c r="D27" s="130" t="s">
        <v>11</v>
      </c>
      <c r="E27" s="219">
        <f>SUM(E28:E30)</f>
        <v>5000</v>
      </c>
      <c r="F27" s="212">
        <f>SUM(F28:F30)</f>
        <v>1290</v>
      </c>
      <c r="G27" s="220">
        <v>1290</v>
      </c>
    </row>
    <row r="28" spans="1:7" ht="15" x14ac:dyDescent="0.25">
      <c r="A28" s="66"/>
      <c r="B28" s="33"/>
      <c r="C28" s="107"/>
      <c r="D28" s="131" t="s">
        <v>91</v>
      </c>
      <c r="E28" s="198">
        <v>5000</v>
      </c>
      <c r="F28" s="194">
        <v>1290</v>
      </c>
      <c r="G28" s="199">
        <v>1290</v>
      </c>
    </row>
    <row r="29" spans="1:7" ht="15" x14ac:dyDescent="0.25">
      <c r="A29" s="66"/>
      <c r="B29" s="33"/>
      <c r="C29" s="107"/>
      <c r="D29" s="131" t="s">
        <v>92</v>
      </c>
      <c r="E29" s="198">
        <v>0</v>
      </c>
      <c r="F29" s="194"/>
      <c r="G29" s="199"/>
    </row>
    <row r="30" spans="1:7" ht="15.75" thickBot="1" x14ac:dyDescent="0.3">
      <c r="A30" s="66"/>
      <c r="B30" s="109"/>
      <c r="C30" s="110"/>
      <c r="D30" s="172" t="s">
        <v>93</v>
      </c>
      <c r="E30" s="200">
        <v>0</v>
      </c>
      <c r="F30" s="201"/>
      <c r="G30" s="202"/>
    </row>
    <row r="31" spans="1:7" ht="13.5" thickBot="1" x14ac:dyDescent="0.25">
      <c r="A31" s="287" t="s">
        <v>95</v>
      </c>
      <c r="B31" s="288"/>
      <c r="C31" s="115" t="s">
        <v>81</v>
      </c>
      <c r="D31" s="116"/>
      <c r="E31" s="239">
        <v>100000</v>
      </c>
      <c r="F31" s="240">
        <v>0</v>
      </c>
      <c r="G31" s="241">
        <v>0</v>
      </c>
    </row>
    <row r="32" spans="1:7" ht="13.5" thickBot="1" x14ac:dyDescent="0.25">
      <c r="A32" s="287" t="s">
        <v>104</v>
      </c>
      <c r="B32" s="288"/>
      <c r="C32" s="115" t="s">
        <v>81</v>
      </c>
      <c r="D32" s="116"/>
      <c r="E32" s="239">
        <v>50000</v>
      </c>
      <c r="F32" s="240">
        <v>0</v>
      </c>
      <c r="G32" s="241">
        <v>0</v>
      </c>
    </row>
    <row r="33" spans="1:7" ht="13.5" thickBot="1" x14ac:dyDescent="0.25">
      <c r="A33" s="287" t="s">
        <v>96</v>
      </c>
      <c r="B33" s="288"/>
      <c r="C33" s="115" t="s">
        <v>81</v>
      </c>
      <c r="D33" s="116"/>
      <c r="E33" s="242">
        <v>66000</v>
      </c>
      <c r="F33" s="243">
        <v>34727</v>
      </c>
      <c r="G33" s="244">
        <v>34727</v>
      </c>
    </row>
    <row r="34" spans="1:7" ht="15.75" thickBot="1" x14ac:dyDescent="0.3">
      <c r="A34" s="23"/>
      <c r="B34" s="23"/>
      <c r="C34" s="23"/>
      <c r="D34" s="119" t="s">
        <v>97</v>
      </c>
      <c r="E34" s="248">
        <f>SUM(E6,E7,E8,E9,E10,E14,E24)</f>
        <v>1083000</v>
      </c>
      <c r="F34" s="248">
        <f>SUM(F6,F7,F8,F9,F10,F14,F24)</f>
        <v>697096</v>
      </c>
      <c r="G34" s="249">
        <f>SUM(G6,G7,G8,G9,G10,G14,G24)</f>
        <v>697096</v>
      </c>
    </row>
    <row r="35" spans="1:7" ht="15.75" thickBot="1" x14ac:dyDescent="0.3">
      <c r="A35" s="23"/>
      <c r="B35" s="23"/>
      <c r="C35" s="23"/>
      <c r="D35" s="121" t="s">
        <v>98</v>
      </c>
      <c r="E35" s="250">
        <f>SUM(E15,E18,E27,E31,E32,E33)</f>
        <v>2907000</v>
      </c>
      <c r="F35" s="250">
        <f>SUM(F15,F18,F27,F31,F32,F33)</f>
        <v>1631664</v>
      </c>
      <c r="G35" s="251">
        <f>SUM(G15,G18,G27,G31,G32,G33)</f>
        <v>1631664</v>
      </c>
    </row>
    <row r="36" spans="1:7" ht="16.5" thickBot="1" x14ac:dyDescent="0.3">
      <c r="A36" s="23"/>
      <c r="B36" s="23"/>
      <c r="C36" s="23"/>
      <c r="D36" s="123" t="s">
        <v>99</v>
      </c>
      <c r="E36" s="245">
        <f>SUM(E34:E35)</f>
        <v>3990000</v>
      </c>
      <c r="F36" s="246">
        <f>SUM(F34:F35)</f>
        <v>2328760</v>
      </c>
      <c r="G36" s="247">
        <f>SUM(G34:G35)</f>
        <v>2328760</v>
      </c>
    </row>
  </sheetData>
  <mergeCells count="9">
    <mergeCell ref="E4:G4"/>
    <mergeCell ref="E3:G3"/>
    <mergeCell ref="A32:B32"/>
    <mergeCell ref="A33:B33"/>
    <mergeCell ref="A4:A5"/>
    <mergeCell ref="B4:B5"/>
    <mergeCell ref="C4:C5"/>
    <mergeCell ref="D4:D5"/>
    <mergeCell ref="A31:B31"/>
  </mergeCells>
  <pageMargins left="0.7" right="0.7" top="0.75" bottom="0.75" header="0.3" footer="0.3"/>
  <ignoredErrors>
    <ignoredError sqref="E27:F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4AA9-5F2C-441E-8E52-4F42E09A9321}">
  <dimension ref="A1:G43"/>
  <sheetViews>
    <sheetView workbookViewId="0">
      <selection activeCell="K19" sqref="K19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107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272">
        <v>2019</v>
      </c>
      <c r="F3" s="273"/>
      <c r="G3" s="274"/>
    </row>
    <row r="4" spans="1:7" ht="13.5" customHeight="1" thickBot="1" x14ac:dyDescent="0.25">
      <c r="A4" s="289" t="s">
        <v>58</v>
      </c>
      <c r="B4" s="291" t="s">
        <v>59</v>
      </c>
      <c r="C4" s="293" t="s">
        <v>60</v>
      </c>
      <c r="D4" s="295" t="s">
        <v>61</v>
      </c>
      <c r="E4" s="269" t="s">
        <v>62</v>
      </c>
      <c r="F4" s="280"/>
      <c r="G4" s="297"/>
    </row>
    <row r="5" spans="1:7" ht="13.5" thickBot="1" x14ac:dyDescent="0.25">
      <c r="A5" s="290"/>
      <c r="B5" s="292"/>
      <c r="C5" s="294"/>
      <c r="D5" s="296"/>
      <c r="E5" s="132" t="s">
        <v>63</v>
      </c>
      <c r="F5" s="27" t="s">
        <v>64</v>
      </c>
      <c r="G5" s="133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95">
        <v>1741000</v>
      </c>
      <c r="F6" s="196">
        <v>744982</v>
      </c>
      <c r="G6" s="197">
        <v>744982</v>
      </c>
    </row>
    <row r="7" spans="1:7" ht="15" x14ac:dyDescent="0.25">
      <c r="A7" s="33">
        <v>2</v>
      </c>
      <c r="B7" s="34" t="s">
        <v>68</v>
      </c>
      <c r="C7" s="35" t="s">
        <v>67</v>
      </c>
      <c r="D7" s="36"/>
      <c r="E7" s="198">
        <v>44000</v>
      </c>
      <c r="F7" s="194">
        <v>8018</v>
      </c>
      <c r="G7" s="199">
        <v>8018</v>
      </c>
    </row>
    <row r="8" spans="1:7" ht="15" x14ac:dyDescent="0.25">
      <c r="A8" s="33">
        <v>3</v>
      </c>
      <c r="B8" s="34" t="s">
        <v>109</v>
      </c>
      <c r="C8" s="35" t="s">
        <v>67</v>
      </c>
      <c r="D8" s="36"/>
      <c r="E8" s="198">
        <v>3000</v>
      </c>
      <c r="F8" s="194">
        <v>0</v>
      </c>
      <c r="G8" s="199">
        <v>0</v>
      </c>
    </row>
    <row r="9" spans="1:7" ht="15" x14ac:dyDescent="0.25">
      <c r="A9" s="33">
        <v>4</v>
      </c>
      <c r="B9" s="34" t="s">
        <v>70</v>
      </c>
      <c r="C9" s="35" t="s">
        <v>67</v>
      </c>
      <c r="D9" s="36"/>
      <c r="E9" s="198">
        <v>22000</v>
      </c>
      <c r="F9" s="194">
        <v>1825</v>
      </c>
      <c r="G9" s="199">
        <v>1825</v>
      </c>
    </row>
    <row r="10" spans="1:7" ht="26.25" x14ac:dyDescent="0.25">
      <c r="A10" s="33">
        <v>5</v>
      </c>
      <c r="B10" s="34" t="s">
        <v>71</v>
      </c>
      <c r="C10" s="35" t="s">
        <v>67</v>
      </c>
      <c r="D10" s="36"/>
      <c r="E10" s="198">
        <v>8000</v>
      </c>
      <c r="F10" s="194">
        <v>2994</v>
      </c>
      <c r="G10" s="199">
        <v>2994</v>
      </c>
    </row>
    <row r="11" spans="1:7" ht="27" thickBot="1" x14ac:dyDescent="0.3">
      <c r="A11" s="44">
        <v>6</v>
      </c>
      <c r="B11" s="34" t="s">
        <v>72</v>
      </c>
      <c r="C11" s="45" t="s">
        <v>67</v>
      </c>
      <c r="D11" s="46"/>
      <c r="E11" s="200">
        <v>4000</v>
      </c>
      <c r="F11" s="201">
        <v>0</v>
      </c>
      <c r="G11" s="202">
        <v>0</v>
      </c>
    </row>
    <row r="12" spans="1:7" ht="13.5" thickBot="1" x14ac:dyDescent="0.25">
      <c r="A12" s="48"/>
      <c r="B12" s="49" t="s">
        <v>73</v>
      </c>
      <c r="C12" s="50" t="s">
        <v>74</v>
      </c>
      <c r="D12" s="51" t="s">
        <v>75</v>
      </c>
      <c r="E12" s="206">
        <f>SUM(E13:E14)</f>
        <v>3922000</v>
      </c>
      <c r="F12" s="207">
        <f>SUM(F13:F14)</f>
        <v>1968530</v>
      </c>
      <c r="G12" s="208">
        <f>SUM(G13:G14)</f>
        <v>1968530</v>
      </c>
    </row>
    <row r="13" spans="1:7" x14ac:dyDescent="0.2">
      <c r="A13" s="53"/>
      <c r="B13" s="54"/>
      <c r="C13" s="55" t="s">
        <v>76</v>
      </c>
      <c r="D13" s="56" t="s">
        <v>77</v>
      </c>
      <c r="E13" s="203">
        <f>E15+E17</f>
        <v>60000</v>
      </c>
      <c r="F13" s="204">
        <f>F15+F17</f>
        <v>50682</v>
      </c>
      <c r="G13" s="205">
        <f>G15+G17</f>
        <v>50682</v>
      </c>
    </row>
    <row r="14" spans="1:7" ht="13.5" thickBot="1" x14ac:dyDescent="0.25">
      <c r="A14" s="53"/>
      <c r="B14" s="54"/>
      <c r="C14" s="58" t="s">
        <v>78</v>
      </c>
      <c r="D14" s="59" t="s">
        <v>79</v>
      </c>
      <c r="E14" s="200">
        <f>E18</f>
        <v>3862000</v>
      </c>
      <c r="F14" s="201">
        <f>F18</f>
        <v>1917848</v>
      </c>
      <c r="G14" s="202">
        <f>SUM(G18)</f>
        <v>1917848</v>
      </c>
    </row>
    <row r="15" spans="1:7" ht="15.75" thickBot="1" x14ac:dyDescent="0.3">
      <c r="A15" s="61"/>
      <c r="B15" s="62"/>
      <c r="C15" s="63" t="s">
        <v>80</v>
      </c>
      <c r="D15" s="64" t="s">
        <v>77</v>
      </c>
      <c r="E15" s="224">
        <v>10000</v>
      </c>
      <c r="F15" s="225">
        <v>795</v>
      </c>
      <c r="G15" s="226">
        <v>795</v>
      </c>
    </row>
    <row r="16" spans="1:7" ht="15" x14ac:dyDescent="0.25">
      <c r="A16" s="66"/>
      <c r="B16" s="67"/>
      <c r="C16" s="68" t="s">
        <v>81</v>
      </c>
      <c r="D16" s="69" t="s">
        <v>75</v>
      </c>
      <c r="E16" s="221">
        <f>SUM(E17:E18)</f>
        <v>3912000</v>
      </c>
      <c r="F16" s="222">
        <f>SUM(F17:F18)</f>
        <v>1967735</v>
      </c>
      <c r="G16" s="223">
        <f>SUM(G17:G18)</f>
        <v>1967735</v>
      </c>
    </row>
    <row r="17" spans="1:7" ht="15" x14ac:dyDescent="0.25">
      <c r="A17" s="66"/>
      <c r="B17" s="67"/>
      <c r="C17" s="71" t="s">
        <v>76</v>
      </c>
      <c r="D17" s="72" t="s">
        <v>77</v>
      </c>
      <c r="E17" s="198">
        <v>50000</v>
      </c>
      <c r="F17" s="194">
        <v>49887</v>
      </c>
      <c r="G17" s="199">
        <v>49887</v>
      </c>
    </row>
    <row r="18" spans="1:7" ht="15.75" thickBot="1" x14ac:dyDescent="0.3">
      <c r="A18" s="74"/>
      <c r="B18" s="75"/>
      <c r="C18" s="76" t="s">
        <v>78</v>
      </c>
      <c r="D18" s="77" t="s">
        <v>79</v>
      </c>
      <c r="E18" s="200">
        <v>3862000</v>
      </c>
      <c r="F18" s="201">
        <v>1917848</v>
      </c>
      <c r="G18" s="202">
        <v>1917848</v>
      </c>
    </row>
    <row r="19" spans="1:7" ht="13.5" thickBot="1" x14ac:dyDescent="0.25">
      <c r="A19" s="79"/>
      <c r="B19" s="80" t="s">
        <v>82</v>
      </c>
      <c r="C19" s="81" t="s">
        <v>74</v>
      </c>
      <c r="D19" s="51" t="s">
        <v>75</v>
      </c>
      <c r="E19" s="230">
        <f>SUM(E20:E23)</f>
        <v>295000</v>
      </c>
      <c r="F19" s="231">
        <f>SUM(F20:F23)</f>
        <v>18934</v>
      </c>
      <c r="G19" s="232">
        <f>SUM(G20:G23)</f>
        <v>18934</v>
      </c>
    </row>
    <row r="20" spans="1:7" ht="15.75" thickBot="1" x14ac:dyDescent="0.3">
      <c r="A20" s="82"/>
      <c r="B20" s="83"/>
      <c r="C20" s="84" t="s">
        <v>83</v>
      </c>
      <c r="D20" s="124" t="s">
        <v>75</v>
      </c>
      <c r="E20" s="227">
        <v>236000</v>
      </c>
      <c r="F20" s="228">
        <v>14593</v>
      </c>
      <c r="G20" s="229">
        <v>14593</v>
      </c>
    </row>
    <row r="21" spans="1:7" ht="15.75" thickBot="1" x14ac:dyDescent="0.3">
      <c r="A21" s="86"/>
      <c r="B21" s="87"/>
      <c r="C21" s="88" t="s">
        <v>84</v>
      </c>
      <c r="D21" s="125" t="s">
        <v>75</v>
      </c>
      <c r="E21" s="215">
        <v>17500</v>
      </c>
      <c r="F21" s="210">
        <v>1780</v>
      </c>
      <c r="G21" s="216">
        <v>1780</v>
      </c>
    </row>
    <row r="22" spans="1:7" ht="15.75" thickBot="1" x14ac:dyDescent="0.3">
      <c r="A22" s="90"/>
      <c r="B22" s="91"/>
      <c r="C22" s="92" t="s">
        <v>85</v>
      </c>
      <c r="D22" s="126" t="s">
        <v>75</v>
      </c>
      <c r="E22" s="217">
        <v>20500</v>
      </c>
      <c r="F22" s="211">
        <v>1341</v>
      </c>
      <c r="G22" s="218">
        <v>1341</v>
      </c>
    </row>
    <row r="23" spans="1:7" ht="15.75" thickBot="1" x14ac:dyDescent="0.3">
      <c r="A23" s="94"/>
      <c r="B23" s="95"/>
      <c r="C23" s="96" t="s">
        <v>86</v>
      </c>
      <c r="D23" s="127" t="s">
        <v>75</v>
      </c>
      <c r="E23" s="233">
        <v>21000</v>
      </c>
      <c r="F23" s="234">
        <v>1220</v>
      </c>
      <c r="G23" s="235">
        <v>1220</v>
      </c>
    </row>
    <row r="24" spans="1:7" ht="13.5" thickBot="1" x14ac:dyDescent="0.25">
      <c r="A24" s="48"/>
      <c r="B24" s="98" t="s">
        <v>87</v>
      </c>
      <c r="C24" s="99" t="s">
        <v>74</v>
      </c>
      <c r="D24" s="51"/>
      <c r="E24" s="230">
        <f>E25+E28+E31+E32+E33+E34</f>
        <v>75500</v>
      </c>
      <c r="F24" s="231">
        <f>F25+F28+F31+F32+F33+F34</f>
        <v>2001</v>
      </c>
      <c r="G24" s="232">
        <f>G25+G28+G31+G32+G33+G34</f>
        <v>2001</v>
      </c>
    </row>
    <row r="25" spans="1:7" ht="15" x14ac:dyDescent="0.25">
      <c r="A25" s="66"/>
      <c r="B25" s="28"/>
      <c r="C25" s="100" t="s">
        <v>67</v>
      </c>
      <c r="D25" s="128" t="s">
        <v>88</v>
      </c>
      <c r="E25" s="253">
        <f>SUM(E26:E27)</f>
        <v>29000</v>
      </c>
      <c r="F25" s="254">
        <f>SUM(F26:F27)</f>
        <v>0</v>
      </c>
      <c r="G25" s="255">
        <f>SUM(G26:G27)</f>
        <v>0</v>
      </c>
    </row>
    <row r="26" spans="1:7" ht="15" x14ac:dyDescent="0.25">
      <c r="A26" s="66"/>
      <c r="B26" s="102"/>
      <c r="C26" s="103"/>
      <c r="D26" s="129" t="s">
        <v>89</v>
      </c>
      <c r="E26" s="213">
        <v>29000</v>
      </c>
      <c r="F26" s="209">
        <v>0</v>
      </c>
      <c r="G26" s="214">
        <v>0</v>
      </c>
    </row>
    <row r="27" spans="1:7" ht="15" x14ac:dyDescent="0.25">
      <c r="A27" s="66"/>
      <c r="B27" s="102"/>
      <c r="C27" s="103"/>
      <c r="D27" s="129" t="s">
        <v>90</v>
      </c>
      <c r="E27" s="213">
        <v>0</v>
      </c>
      <c r="F27" s="209">
        <v>0</v>
      </c>
      <c r="G27" s="214">
        <v>0</v>
      </c>
    </row>
    <row r="28" spans="1:7" ht="15" x14ac:dyDescent="0.25">
      <c r="A28" s="66"/>
      <c r="B28" s="33"/>
      <c r="C28" s="105" t="s">
        <v>83</v>
      </c>
      <c r="D28" s="130" t="s">
        <v>11</v>
      </c>
      <c r="E28" s="219">
        <f>E29+E31+E35+E36</f>
        <v>34500</v>
      </c>
      <c r="F28" s="212">
        <f>F29+F31+F35+F36</f>
        <v>2001</v>
      </c>
      <c r="G28" s="220">
        <f>G29+G31+G35+G36</f>
        <v>2001</v>
      </c>
    </row>
    <row r="29" spans="1:7" ht="15" x14ac:dyDescent="0.25">
      <c r="A29" s="66"/>
      <c r="B29" s="33"/>
      <c r="C29" s="107"/>
      <c r="D29" s="131" t="s">
        <v>91</v>
      </c>
      <c r="E29" s="198">
        <v>11000</v>
      </c>
      <c r="F29" s="194">
        <v>2001</v>
      </c>
      <c r="G29" s="199">
        <v>2001</v>
      </c>
    </row>
    <row r="30" spans="1:7" ht="15" x14ac:dyDescent="0.25">
      <c r="A30" s="66"/>
      <c r="B30" s="33"/>
      <c r="C30" s="107"/>
      <c r="D30" s="131" t="s">
        <v>108</v>
      </c>
      <c r="E30" s="252">
        <f>SUM(E31:E34)</f>
        <v>12000</v>
      </c>
      <c r="F30" s="194">
        <f t="shared" ref="F30:G30" si="0">SUM(F31:F34)</f>
        <v>0</v>
      </c>
      <c r="G30" s="256">
        <f t="shared" si="0"/>
        <v>0</v>
      </c>
    </row>
    <row r="31" spans="1:7" ht="15" x14ac:dyDescent="0.25">
      <c r="A31" s="66"/>
      <c r="B31" s="33"/>
      <c r="C31" s="107"/>
      <c r="D31" s="84" t="s">
        <v>83</v>
      </c>
      <c r="E31" s="227">
        <v>8500</v>
      </c>
      <c r="F31" s="228">
        <v>0</v>
      </c>
      <c r="G31" s="229">
        <v>0</v>
      </c>
    </row>
    <row r="32" spans="1:7" ht="15" x14ac:dyDescent="0.25">
      <c r="A32" s="66"/>
      <c r="B32" s="33"/>
      <c r="C32" s="107"/>
      <c r="D32" s="88" t="s">
        <v>84</v>
      </c>
      <c r="E32" s="215">
        <v>1400</v>
      </c>
      <c r="F32" s="210">
        <v>0</v>
      </c>
      <c r="G32" s="216">
        <v>0</v>
      </c>
    </row>
    <row r="33" spans="1:7" ht="15" x14ac:dyDescent="0.25">
      <c r="A33" s="66"/>
      <c r="B33" s="33"/>
      <c r="C33" s="107"/>
      <c r="D33" s="92" t="s">
        <v>85</v>
      </c>
      <c r="E33" s="217">
        <v>1400</v>
      </c>
      <c r="F33" s="211">
        <v>0</v>
      </c>
      <c r="G33" s="218">
        <v>0</v>
      </c>
    </row>
    <row r="34" spans="1:7" ht="15" x14ac:dyDescent="0.25">
      <c r="A34" s="66"/>
      <c r="B34" s="33"/>
      <c r="C34" s="107"/>
      <c r="D34" s="96" t="s">
        <v>86</v>
      </c>
      <c r="E34" s="233">
        <v>700</v>
      </c>
      <c r="F34" s="234">
        <v>0</v>
      </c>
      <c r="G34" s="235">
        <v>0</v>
      </c>
    </row>
    <row r="35" spans="1:7" ht="15" x14ac:dyDescent="0.25">
      <c r="A35" s="66"/>
      <c r="B35" s="33"/>
      <c r="C35" s="107"/>
      <c r="D35" s="131" t="s">
        <v>92</v>
      </c>
      <c r="E35" s="198">
        <v>5000</v>
      </c>
      <c r="F35" s="194">
        <v>0</v>
      </c>
      <c r="G35" s="199">
        <v>0</v>
      </c>
    </row>
    <row r="36" spans="1:7" ht="15.75" thickBot="1" x14ac:dyDescent="0.3">
      <c r="A36" s="66"/>
      <c r="B36" s="109"/>
      <c r="C36" s="110"/>
      <c r="D36" s="172" t="s">
        <v>93</v>
      </c>
      <c r="E36" s="257">
        <v>10000</v>
      </c>
      <c r="F36" s="258">
        <v>0</v>
      </c>
      <c r="G36" s="259">
        <v>0</v>
      </c>
    </row>
    <row r="37" spans="1:7" ht="13.5" thickBot="1" x14ac:dyDescent="0.25">
      <c r="A37" s="287" t="s">
        <v>95</v>
      </c>
      <c r="B37" s="288"/>
      <c r="C37" s="115" t="s">
        <v>81</v>
      </c>
      <c r="D37" s="116"/>
      <c r="E37" s="239">
        <v>100000</v>
      </c>
      <c r="F37" s="240">
        <v>0</v>
      </c>
      <c r="G37" s="241">
        <v>0</v>
      </c>
    </row>
    <row r="38" spans="1:7" ht="13.5" thickBot="1" x14ac:dyDescent="0.25">
      <c r="A38" s="287" t="s">
        <v>104</v>
      </c>
      <c r="B38" s="288"/>
      <c r="C38" s="115" t="s">
        <v>81</v>
      </c>
      <c r="D38" s="116"/>
      <c r="E38" s="239">
        <v>50000</v>
      </c>
      <c r="F38" s="240">
        <v>0</v>
      </c>
      <c r="G38" s="241">
        <v>0</v>
      </c>
    </row>
    <row r="39" spans="1:7" ht="13.5" thickBot="1" x14ac:dyDescent="0.25">
      <c r="A39" s="287" t="s">
        <v>110</v>
      </c>
      <c r="B39" s="288"/>
      <c r="C39" s="115" t="s">
        <v>81</v>
      </c>
      <c r="D39" s="116"/>
      <c r="E39" s="239">
        <v>11000</v>
      </c>
      <c r="F39" s="240">
        <v>0</v>
      </c>
      <c r="G39" s="241">
        <v>0</v>
      </c>
    </row>
    <row r="40" spans="1:7" ht="13.5" thickBot="1" x14ac:dyDescent="0.25">
      <c r="A40" s="287" t="s">
        <v>96</v>
      </c>
      <c r="B40" s="288"/>
      <c r="C40" s="115" t="s">
        <v>81</v>
      </c>
      <c r="D40" s="116"/>
      <c r="E40" s="242">
        <v>137000</v>
      </c>
      <c r="F40" s="243">
        <v>38192</v>
      </c>
      <c r="G40" s="244">
        <v>38192</v>
      </c>
    </row>
    <row r="41" spans="1:7" ht="15.75" thickBot="1" x14ac:dyDescent="0.3">
      <c r="A41" s="23"/>
      <c r="B41" s="23"/>
      <c r="C41" s="23"/>
      <c r="D41" s="119" t="s">
        <v>97</v>
      </c>
      <c r="E41" s="248">
        <f>SUM(E6,E7,E8,E9,E10,E11,E15,E25)</f>
        <v>1861000</v>
      </c>
      <c r="F41" s="248">
        <f>SUM(F6,F7,F8,F9,F10,F11,F15,F25)</f>
        <v>758614</v>
      </c>
      <c r="G41" s="249">
        <f>SUM(G6,G7,G8,G9,G10,G11,G15,G25)</f>
        <v>758614</v>
      </c>
    </row>
    <row r="42" spans="1:7" ht="15.75" thickBot="1" x14ac:dyDescent="0.3">
      <c r="A42" s="23"/>
      <c r="B42" s="23"/>
      <c r="C42" s="23"/>
      <c r="D42" s="121" t="s">
        <v>98</v>
      </c>
      <c r="E42" s="250">
        <f>SUM(E16,E19,E28,E32,E33,E34,E37,E38,E39,E40)</f>
        <v>4543000</v>
      </c>
      <c r="F42" s="250">
        <f>SUM(F16,F19,F28,F32,F33,F34,F37,F38,F39,F40)</f>
        <v>2026862</v>
      </c>
      <c r="G42" s="251">
        <f>SUM(G16,G19,G28,G32,G33,G34,G37,G38,G39,G40)</f>
        <v>2026862</v>
      </c>
    </row>
    <row r="43" spans="1:7" ht="16.5" thickBot="1" x14ac:dyDescent="0.3">
      <c r="A43" s="23"/>
      <c r="B43" s="23"/>
      <c r="C43" s="23"/>
      <c r="D43" s="123" t="s">
        <v>99</v>
      </c>
      <c r="E43" s="245">
        <f>SUM(E41:E42)</f>
        <v>6404000</v>
      </c>
      <c r="F43" s="246">
        <f>SUM(F41:F42)</f>
        <v>2785476</v>
      </c>
      <c r="G43" s="247">
        <f>SUM(G41:G42)</f>
        <v>2785476</v>
      </c>
    </row>
  </sheetData>
  <mergeCells count="10">
    <mergeCell ref="A37:B37"/>
    <mergeCell ref="A38:B38"/>
    <mergeCell ref="A40:B40"/>
    <mergeCell ref="A39:B39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A8A6-4D84-4BA3-8A22-6F6614B48220}">
  <dimension ref="A1:G43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111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272">
        <v>2019</v>
      </c>
      <c r="F3" s="273"/>
      <c r="G3" s="274"/>
    </row>
    <row r="4" spans="1:7" ht="13.5" customHeight="1" thickBot="1" x14ac:dyDescent="0.25">
      <c r="A4" s="289" t="s">
        <v>58</v>
      </c>
      <c r="B4" s="291" t="s">
        <v>59</v>
      </c>
      <c r="C4" s="293" t="s">
        <v>60</v>
      </c>
      <c r="D4" s="295" t="s">
        <v>61</v>
      </c>
      <c r="E4" s="269" t="s">
        <v>62</v>
      </c>
      <c r="F4" s="280"/>
      <c r="G4" s="297"/>
    </row>
    <row r="5" spans="1:7" ht="13.5" thickBot="1" x14ac:dyDescent="0.25">
      <c r="A5" s="290"/>
      <c r="B5" s="292"/>
      <c r="C5" s="294"/>
      <c r="D5" s="296"/>
      <c r="E5" s="132" t="s">
        <v>63</v>
      </c>
      <c r="F5" s="27" t="s">
        <v>64</v>
      </c>
      <c r="G5" s="133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95">
        <v>1741000</v>
      </c>
      <c r="F6" s="196">
        <v>810744</v>
      </c>
      <c r="G6" s="197">
        <v>810744</v>
      </c>
    </row>
    <row r="7" spans="1:7" ht="15" x14ac:dyDescent="0.25">
      <c r="A7" s="33">
        <v>2</v>
      </c>
      <c r="B7" s="34" t="s">
        <v>68</v>
      </c>
      <c r="C7" s="35" t="s">
        <v>67</v>
      </c>
      <c r="D7" s="36"/>
      <c r="E7" s="198">
        <v>44000</v>
      </c>
      <c r="F7" s="194">
        <v>8459</v>
      </c>
      <c r="G7" s="199">
        <v>8459</v>
      </c>
    </row>
    <row r="8" spans="1:7" ht="15" x14ac:dyDescent="0.25">
      <c r="A8" s="33">
        <v>3</v>
      </c>
      <c r="B8" s="34" t="s">
        <v>109</v>
      </c>
      <c r="C8" s="35" t="s">
        <v>67</v>
      </c>
      <c r="D8" s="36"/>
      <c r="E8" s="198">
        <v>3000</v>
      </c>
      <c r="F8" s="194">
        <v>0</v>
      </c>
      <c r="G8" s="199">
        <v>0</v>
      </c>
    </row>
    <row r="9" spans="1:7" ht="15" x14ac:dyDescent="0.25">
      <c r="A9" s="33">
        <v>4</v>
      </c>
      <c r="B9" s="34" t="s">
        <v>70</v>
      </c>
      <c r="C9" s="35" t="s">
        <v>67</v>
      </c>
      <c r="D9" s="36"/>
      <c r="E9" s="198">
        <v>22000</v>
      </c>
      <c r="F9" s="194">
        <v>4641</v>
      </c>
      <c r="G9" s="199">
        <v>4641</v>
      </c>
    </row>
    <row r="10" spans="1:7" ht="26.25" x14ac:dyDescent="0.25">
      <c r="A10" s="33">
        <v>5</v>
      </c>
      <c r="B10" s="34" t="s">
        <v>71</v>
      </c>
      <c r="C10" s="35" t="s">
        <v>67</v>
      </c>
      <c r="D10" s="36"/>
      <c r="E10" s="198">
        <v>8000</v>
      </c>
      <c r="F10" s="194">
        <v>2994</v>
      </c>
      <c r="G10" s="199">
        <v>2994</v>
      </c>
    </row>
    <row r="11" spans="1:7" ht="27" thickBot="1" x14ac:dyDescent="0.3">
      <c r="A11" s="44">
        <v>6</v>
      </c>
      <c r="B11" s="34" t="s">
        <v>72</v>
      </c>
      <c r="C11" s="45" t="s">
        <v>67</v>
      </c>
      <c r="D11" s="46"/>
      <c r="E11" s="200">
        <v>4000</v>
      </c>
      <c r="F11" s="201">
        <v>0</v>
      </c>
      <c r="G11" s="202">
        <v>0</v>
      </c>
    </row>
    <row r="12" spans="1:7" ht="13.5" thickBot="1" x14ac:dyDescent="0.25">
      <c r="A12" s="48"/>
      <c r="B12" s="49" t="s">
        <v>73</v>
      </c>
      <c r="C12" s="50" t="s">
        <v>74</v>
      </c>
      <c r="D12" s="51" t="s">
        <v>75</v>
      </c>
      <c r="E12" s="206">
        <f>SUM(E13:E14)</f>
        <v>3922000</v>
      </c>
      <c r="F12" s="207">
        <f>SUM(F13:F14)</f>
        <v>2040107</v>
      </c>
      <c r="G12" s="208">
        <f>SUM(G13:G14)</f>
        <v>2040107</v>
      </c>
    </row>
    <row r="13" spans="1:7" x14ac:dyDescent="0.2">
      <c r="A13" s="53"/>
      <c r="B13" s="54"/>
      <c r="C13" s="55" t="s">
        <v>76</v>
      </c>
      <c r="D13" s="56" t="s">
        <v>77</v>
      </c>
      <c r="E13" s="203">
        <f>E15+E17</f>
        <v>60000</v>
      </c>
      <c r="F13" s="204">
        <f>F15+F17</f>
        <v>51212</v>
      </c>
      <c r="G13" s="205">
        <f>G15+G17</f>
        <v>51212</v>
      </c>
    </row>
    <row r="14" spans="1:7" ht="13.5" thickBot="1" x14ac:dyDescent="0.25">
      <c r="A14" s="53"/>
      <c r="B14" s="54"/>
      <c r="C14" s="58" t="s">
        <v>78</v>
      </c>
      <c r="D14" s="59" t="s">
        <v>79</v>
      </c>
      <c r="E14" s="200">
        <f>E18</f>
        <v>3862000</v>
      </c>
      <c r="F14" s="201">
        <f>F18</f>
        <v>1988895</v>
      </c>
      <c r="G14" s="202">
        <f>SUM(G18)</f>
        <v>1988895</v>
      </c>
    </row>
    <row r="15" spans="1:7" ht="15.75" thickBot="1" x14ac:dyDescent="0.3">
      <c r="A15" s="61"/>
      <c r="B15" s="62"/>
      <c r="C15" s="63" t="s">
        <v>80</v>
      </c>
      <c r="D15" s="64" t="s">
        <v>77</v>
      </c>
      <c r="E15" s="224">
        <v>10000</v>
      </c>
      <c r="F15" s="225">
        <v>1325</v>
      </c>
      <c r="G15" s="226">
        <v>1325</v>
      </c>
    </row>
    <row r="16" spans="1:7" ht="15" x14ac:dyDescent="0.25">
      <c r="A16" s="66"/>
      <c r="B16" s="67"/>
      <c r="C16" s="68" t="s">
        <v>81</v>
      </c>
      <c r="D16" s="69" t="s">
        <v>75</v>
      </c>
      <c r="E16" s="221">
        <f>SUM(E17:E18)</f>
        <v>3912000</v>
      </c>
      <c r="F16" s="222">
        <f>SUM(F17:F18)</f>
        <v>2038782</v>
      </c>
      <c r="G16" s="223">
        <f>SUM(G17:G18)</f>
        <v>2038782</v>
      </c>
    </row>
    <row r="17" spans="1:7" ht="15" x14ac:dyDescent="0.25">
      <c r="A17" s="66"/>
      <c r="B17" s="67"/>
      <c r="C17" s="71" t="s">
        <v>76</v>
      </c>
      <c r="D17" s="72" t="s">
        <v>77</v>
      </c>
      <c r="E17" s="198">
        <v>50000</v>
      </c>
      <c r="F17" s="194">
        <v>49887</v>
      </c>
      <c r="G17" s="199">
        <v>49887</v>
      </c>
    </row>
    <row r="18" spans="1:7" ht="15.75" thickBot="1" x14ac:dyDescent="0.3">
      <c r="A18" s="74"/>
      <c r="B18" s="75"/>
      <c r="C18" s="76" t="s">
        <v>78</v>
      </c>
      <c r="D18" s="77" t="s">
        <v>79</v>
      </c>
      <c r="E18" s="200">
        <v>3862000</v>
      </c>
      <c r="F18" s="201">
        <v>1988895</v>
      </c>
      <c r="G18" s="202">
        <v>1988895</v>
      </c>
    </row>
    <row r="19" spans="1:7" ht="13.5" thickBot="1" x14ac:dyDescent="0.25">
      <c r="A19" s="79"/>
      <c r="B19" s="80" t="s">
        <v>82</v>
      </c>
      <c r="C19" s="81" t="s">
        <v>74</v>
      </c>
      <c r="D19" s="51" t="s">
        <v>75</v>
      </c>
      <c r="E19" s="230">
        <f>SUM(E20:E23)</f>
        <v>295000</v>
      </c>
      <c r="F19" s="231">
        <f>SUM(F20:F23)</f>
        <v>50000</v>
      </c>
      <c r="G19" s="232">
        <f>SUM(G20:G23)</f>
        <v>50000</v>
      </c>
    </row>
    <row r="20" spans="1:7" ht="15.75" thickBot="1" x14ac:dyDescent="0.3">
      <c r="A20" s="82"/>
      <c r="B20" s="83"/>
      <c r="C20" s="84" t="s">
        <v>83</v>
      </c>
      <c r="D20" s="124" t="s">
        <v>75</v>
      </c>
      <c r="E20" s="227">
        <v>236000</v>
      </c>
      <c r="F20" s="228">
        <v>37193</v>
      </c>
      <c r="G20" s="229">
        <v>37193</v>
      </c>
    </row>
    <row r="21" spans="1:7" ht="15.75" thickBot="1" x14ac:dyDescent="0.3">
      <c r="A21" s="86"/>
      <c r="B21" s="87"/>
      <c r="C21" s="88" t="s">
        <v>84</v>
      </c>
      <c r="D21" s="125" t="s">
        <v>75</v>
      </c>
      <c r="E21" s="215">
        <v>17500</v>
      </c>
      <c r="F21" s="210">
        <v>3690</v>
      </c>
      <c r="G21" s="216">
        <v>3690</v>
      </c>
    </row>
    <row r="22" spans="1:7" ht="15.75" thickBot="1" x14ac:dyDescent="0.3">
      <c r="A22" s="90"/>
      <c r="B22" s="91"/>
      <c r="C22" s="92" t="s">
        <v>85</v>
      </c>
      <c r="D22" s="126" t="s">
        <v>75</v>
      </c>
      <c r="E22" s="217">
        <v>20500</v>
      </c>
      <c r="F22" s="211">
        <v>3511</v>
      </c>
      <c r="G22" s="218">
        <v>3511</v>
      </c>
    </row>
    <row r="23" spans="1:7" ht="15.75" thickBot="1" x14ac:dyDescent="0.3">
      <c r="A23" s="94"/>
      <c r="B23" s="95"/>
      <c r="C23" s="96" t="s">
        <v>86</v>
      </c>
      <c r="D23" s="127" t="s">
        <v>75</v>
      </c>
      <c r="E23" s="233">
        <v>21000</v>
      </c>
      <c r="F23" s="234">
        <v>5606</v>
      </c>
      <c r="G23" s="235">
        <v>5606</v>
      </c>
    </row>
    <row r="24" spans="1:7" ht="13.5" thickBot="1" x14ac:dyDescent="0.25">
      <c r="A24" s="48"/>
      <c r="B24" s="98" t="s">
        <v>87</v>
      </c>
      <c r="C24" s="99" t="s">
        <v>74</v>
      </c>
      <c r="D24" s="51"/>
      <c r="E24" s="230">
        <f>E25+E28+E31+E32+E33+E34</f>
        <v>75500</v>
      </c>
      <c r="F24" s="231">
        <f>F25+F28+F31+F32+F33+F34</f>
        <v>4895</v>
      </c>
      <c r="G24" s="232">
        <f>G25+G28+G31+G32+G33+G34</f>
        <v>4895</v>
      </c>
    </row>
    <row r="25" spans="1:7" ht="15" x14ac:dyDescent="0.25">
      <c r="A25" s="66"/>
      <c r="B25" s="28"/>
      <c r="C25" s="100" t="s">
        <v>67</v>
      </c>
      <c r="D25" s="128" t="s">
        <v>88</v>
      </c>
      <c r="E25" s="253">
        <f>SUM(E26:E27)</f>
        <v>29000</v>
      </c>
      <c r="F25" s="254">
        <f>SUM(F26:F27)</f>
        <v>0</v>
      </c>
      <c r="G25" s="255">
        <f>SUM(G26:G27)</f>
        <v>0</v>
      </c>
    </row>
    <row r="26" spans="1:7" ht="15" x14ac:dyDescent="0.25">
      <c r="A26" s="66"/>
      <c r="B26" s="102"/>
      <c r="C26" s="103"/>
      <c r="D26" s="129" t="s">
        <v>89</v>
      </c>
      <c r="E26" s="213">
        <v>29000</v>
      </c>
      <c r="F26" s="209">
        <v>0</v>
      </c>
      <c r="G26" s="214">
        <v>0</v>
      </c>
    </row>
    <row r="27" spans="1:7" ht="15" x14ac:dyDescent="0.25">
      <c r="A27" s="66"/>
      <c r="B27" s="102"/>
      <c r="C27" s="103"/>
      <c r="D27" s="129" t="s">
        <v>90</v>
      </c>
      <c r="E27" s="213">
        <v>0</v>
      </c>
      <c r="F27" s="209">
        <v>0</v>
      </c>
      <c r="G27" s="214">
        <v>0</v>
      </c>
    </row>
    <row r="28" spans="1:7" ht="15" x14ac:dyDescent="0.25">
      <c r="A28" s="66"/>
      <c r="B28" s="33"/>
      <c r="C28" s="105" t="s">
        <v>83</v>
      </c>
      <c r="D28" s="130" t="s">
        <v>11</v>
      </c>
      <c r="E28" s="219">
        <f>E29+E31+E35+E36</f>
        <v>34500</v>
      </c>
      <c r="F28" s="212">
        <f>F29+F31+F35+F36</f>
        <v>4895</v>
      </c>
      <c r="G28" s="220">
        <f>G29+G31+G35+G36</f>
        <v>4895</v>
      </c>
    </row>
    <row r="29" spans="1:7" ht="15" x14ac:dyDescent="0.25">
      <c r="A29" s="66"/>
      <c r="B29" s="33"/>
      <c r="C29" s="107"/>
      <c r="D29" s="131" t="s">
        <v>91</v>
      </c>
      <c r="E29" s="198">
        <v>11000</v>
      </c>
      <c r="F29" s="194">
        <v>4895</v>
      </c>
      <c r="G29" s="199">
        <v>4895</v>
      </c>
    </row>
    <row r="30" spans="1:7" ht="15" x14ac:dyDescent="0.25">
      <c r="A30" s="66"/>
      <c r="B30" s="33"/>
      <c r="C30" s="107"/>
      <c r="D30" s="131" t="s">
        <v>108</v>
      </c>
      <c r="E30" s="252">
        <f>SUM(E31:E34)</f>
        <v>12000</v>
      </c>
      <c r="F30" s="194">
        <f t="shared" ref="F30:G30" si="0">SUM(F31:F34)</f>
        <v>0</v>
      </c>
      <c r="G30" s="256">
        <f t="shared" si="0"/>
        <v>0</v>
      </c>
    </row>
    <row r="31" spans="1:7" ht="15" x14ac:dyDescent="0.25">
      <c r="A31" s="66"/>
      <c r="B31" s="33"/>
      <c r="C31" s="107"/>
      <c r="D31" s="84" t="s">
        <v>83</v>
      </c>
      <c r="E31" s="227">
        <v>8500</v>
      </c>
      <c r="F31" s="228">
        <v>0</v>
      </c>
      <c r="G31" s="229">
        <v>0</v>
      </c>
    </row>
    <row r="32" spans="1:7" ht="15" x14ac:dyDescent="0.25">
      <c r="A32" s="66"/>
      <c r="B32" s="33"/>
      <c r="C32" s="107"/>
      <c r="D32" s="88" t="s">
        <v>84</v>
      </c>
      <c r="E32" s="215">
        <v>1400</v>
      </c>
      <c r="F32" s="210">
        <v>0</v>
      </c>
      <c r="G32" s="216">
        <v>0</v>
      </c>
    </row>
    <row r="33" spans="1:7" ht="15" x14ac:dyDescent="0.25">
      <c r="A33" s="66"/>
      <c r="B33" s="33"/>
      <c r="C33" s="107"/>
      <c r="D33" s="92" t="s">
        <v>85</v>
      </c>
      <c r="E33" s="217">
        <v>1400</v>
      </c>
      <c r="F33" s="211">
        <v>0</v>
      </c>
      <c r="G33" s="218">
        <v>0</v>
      </c>
    </row>
    <row r="34" spans="1:7" ht="15" x14ac:dyDescent="0.25">
      <c r="A34" s="66"/>
      <c r="B34" s="33"/>
      <c r="C34" s="107"/>
      <c r="D34" s="96" t="s">
        <v>86</v>
      </c>
      <c r="E34" s="233">
        <v>700</v>
      </c>
      <c r="F34" s="234">
        <v>0</v>
      </c>
      <c r="G34" s="235">
        <v>0</v>
      </c>
    </row>
    <row r="35" spans="1:7" ht="15" x14ac:dyDescent="0.25">
      <c r="A35" s="66"/>
      <c r="B35" s="33"/>
      <c r="C35" s="107"/>
      <c r="D35" s="131" t="s">
        <v>92</v>
      </c>
      <c r="E35" s="198">
        <v>5000</v>
      </c>
      <c r="F35" s="194">
        <v>0</v>
      </c>
      <c r="G35" s="199">
        <v>0</v>
      </c>
    </row>
    <row r="36" spans="1:7" ht="15.75" thickBot="1" x14ac:dyDescent="0.3">
      <c r="A36" s="66"/>
      <c r="B36" s="109"/>
      <c r="C36" s="110"/>
      <c r="D36" s="172" t="s">
        <v>93</v>
      </c>
      <c r="E36" s="257">
        <v>10000</v>
      </c>
      <c r="F36" s="258">
        <v>0</v>
      </c>
      <c r="G36" s="259">
        <v>0</v>
      </c>
    </row>
    <row r="37" spans="1:7" ht="13.5" thickBot="1" x14ac:dyDescent="0.25">
      <c r="A37" s="287" t="s">
        <v>95</v>
      </c>
      <c r="B37" s="288"/>
      <c r="C37" s="115" t="s">
        <v>81</v>
      </c>
      <c r="D37" s="116"/>
      <c r="E37" s="239">
        <v>100000</v>
      </c>
      <c r="F37" s="240">
        <v>3000</v>
      </c>
      <c r="G37" s="241">
        <v>3000</v>
      </c>
    </row>
    <row r="38" spans="1:7" ht="13.5" thickBot="1" x14ac:dyDescent="0.25">
      <c r="A38" s="287" t="s">
        <v>104</v>
      </c>
      <c r="B38" s="288"/>
      <c r="C38" s="115" t="s">
        <v>81</v>
      </c>
      <c r="D38" s="116"/>
      <c r="E38" s="239">
        <v>50000</v>
      </c>
      <c r="F38" s="240">
        <v>0</v>
      </c>
      <c r="G38" s="241">
        <v>0</v>
      </c>
    </row>
    <row r="39" spans="1:7" ht="13.5" thickBot="1" x14ac:dyDescent="0.25">
      <c r="A39" s="287" t="s">
        <v>110</v>
      </c>
      <c r="B39" s="288"/>
      <c r="C39" s="115" t="s">
        <v>81</v>
      </c>
      <c r="D39" s="116"/>
      <c r="E39" s="239">
        <v>11000</v>
      </c>
      <c r="F39" s="240">
        <v>0</v>
      </c>
      <c r="G39" s="241">
        <v>0</v>
      </c>
    </row>
    <row r="40" spans="1:7" ht="13.5" thickBot="1" x14ac:dyDescent="0.25">
      <c r="A40" s="287" t="s">
        <v>96</v>
      </c>
      <c r="B40" s="288"/>
      <c r="C40" s="115" t="s">
        <v>81</v>
      </c>
      <c r="D40" s="116"/>
      <c r="E40" s="242">
        <v>137000</v>
      </c>
      <c r="F40" s="243">
        <v>43659</v>
      </c>
      <c r="G40" s="244">
        <v>43659</v>
      </c>
    </row>
    <row r="41" spans="1:7" ht="15.75" thickBot="1" x14ac:dyDescent="0.3">
      <c r="A41" s="23"/>
      <c r="B41" s="23"/>
      <c r="C41" s="23"/>
      <c r="D41" s="119" t="s">
        <v>97</v>
      </c>
      <c r="E41" s="248">
        <f>SUM(E6,E7,E8,E9,E10,E11,E15,E25)</f>
        <v>1861000</v>
      </c>
      <c r="F41" s="248">
        <f>SUM(F6,F7,F8,F9,F10,F11,F15,F25)</f>
        <v>828163</v>
      </c>
      <c r="G41" s="249">
        <f>SUM(G6,G7,G8,G9,G10,G11,G15,G25)</f>
        <v>828163</v>
      </c>
    </row>
    <row r="42" spans="1:7" ht="15.75" thickBot="1" x14ac:dyDescent="0.3">
      <c r="A42" s="23"/>
      <c r="B42" s="23"/>
      <c r="C42" s="23"/>
      <c r="D42" s="121" t="s">
        <v>98</v>
      </c>
      <c r="E42" s="250">
        <f>SUM(E16,E19,E28,E32,E33,E34,E37,E38,E39,E40)</f>
        <v>4543000</v>
      </c>
      <c r="F42" s="250">
        <f>SUM(F16,F19,F28,F32,F33,F34,F37,F38,F39,F40)</f>
        <v>2140336</v>
      </c>
      <c r="G42" s="251">
        <f>SUM(G16,G19,G28,G32,G33,G34,G37,G38,G39,G40)</f>
        <v>2140336</v>
      </c>
    </row>
    <row r="43" spans="1:7" ht="16.5" thickBot="1" x14ac:dyDescent="0.3">
      <c r="A43" s="23"/>
      <c r="B43" s="23"/>
      <c r="C43" s="23"/>
      <c r="D43" s="123" t="s">
        <v>99</v>
      </c>
      <c r="E43" s="245">
        <f>SUM(E41:E42)</f>
        <v>6404000</v>
      </c>
      <c r="F43" s="246">
        <f>SUM(F41:F42)</f>
        <v>2968499</v>
      </c>
      <c r="G43" s="247">
        <f>SUM(G41:G42)</f>
        <v>2968499</v>
      </c>
    </row>
  </sheetData>
  <mergeCells count="10">
    <mergeCell ref="A37:B37"/>
    <mergeCell ref="A38:B38"/>
    <mergeCell ref="A39:B39"/>
    <mergeCell ref="A40:B40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83F9-C3B6-4E70-B3B9-103487B22F8D}">
  <dimension ref="A1:G43"/>
  <sheetViews>
    <sheetView tabSelected="1" workbookViewId="0">
      <selection activeCell="L10" sqref="L10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112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272">
        <v>2019</v>
      </c>
      <c r="F3" s="273"/>
      <c r="G3" s="274"/>
    </row>
    <row r="4" spans="1:7" ht="13.5" customHeight="1" thickBot="1" x14ac:dyDescent="0.25">
      <c r="A4" s="289" t="s">
        <v>58</v>
      </c>
      <c r="B4" s="291" t="s">
        <v>59</v>
      </c>
      <c r="C4" s="293" t="s">
        <v>60</v>
      </c>
      <c r="D4" s="295" t="s">
        <v>61</v>
      </c>
      <c r="E4" s="269" t="s">
        <v>62</v>
      </c>
      <c r="F4" s="280"/>
      <c r="G4" s="297"/>
    </row>
    <row r="5" spans="1:7" ht="13.5" thickBot="1" x14ac:dyDescent="0.25">
      <c r="A5" s="290"/>
      <c r="B5" s="292"/>
      <c r="C5" s="294"/>
      <c r="D5" s="296"/>
      <c r="E5" s="132" t="s">
        <v>63</v>
      </c>
      <c r="F5" s="27" t="s">
        <v>64</v>
      </c>
      <c r="G5" s="133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95">
        <v>1741000</v>
      </c>
      <c r="F6" s="196">
        <v>880207</v>
      </c>
      <c r="G6" s="197">
        <v>880207</v>
      </c>
    </row>
    <row r="7" spans="1:7" ht="15" x14ac:dyDescent="0.25">
      <c r="A7" s="33">
        <v>2</v>
      </c>
      <c r="B7" s="34" t="s">
        <v>68</v>
      </c>
      <c r="C7" s="35" t="s">
        <v>67</v>
      </c>
      <c r="D7" s="36"/>
      <c r="E7" s="198">
        <v>44000</v>
      </c>
      <c r="F7" s="194">
        <v>8554</v>
      </c>
      <c r="G7" s="199">
        <v>8554</v>
      </c>
    </row>
    <row r="8" spans="1:7" ht="15" x14ac:dyDescent="0.25">
      <c r="A8" s="33">
        <v>3</v>
      </c>
      <c r="B8" s="34" t="s">
        <v>109</v>
      </c>
      <c r="C8" s="35" t="s">
        <v>67</v>
      </c>
      <c r="D8" s="36"/>
      <c r="E8" s="198">
        <v>3000</v>
      </c>
      <c r="F8" s="194">
        <v>0</v>
      </c>
      <c r="G8" s="199">
        <v>0</v>
      </c>
    </row>
    <row r="9" spans="1:7" ht="15" x14ac:dyDescent="0.25">
      <c r="A9" s="33">
        <v>4</v>
      </c>
      <c r="B9" s="34" t="s">
        <v>70</v>
      </c>
      <c r="C9" s="35" t="s">
        <v>67</v>
      </c>
      <c r="D9" s="36"/>
      <c r="E9" s="198">
        <v>22000</v>
      </c>
      <c r="F9" s="194">
        <v>4718</v>
      </c>
      <c r="G9" s="199">
        <v>4718</v>
      </c>
    </row>
    <row r="10" spans="1:7" ht="26.25" x14ac:dyDescent="0.25">
      <c r="A10" s="33">
        <v>5</v>
      </c>
      <c r="B10" s="34" t="s">
        <v>71</v>
      </c>
      <c r="C10" s="35" t="s">
        <v>67</v>
      </c>
      <c r="D10" s="36"/>
      <c r="E10" s="198">
        <v>8000</v>
      </c>
      <c r="F10" s="194">
        <v>3494</v>
      </c>
      <c r="G10" s="199">
        <v>3494</v>
      </c>
    </row>
    <row r="11" spans="1:7" ht="27" thickBot="1" x14ac:dyDescent="0.3">
      <c r="A11" s="44">
        <v>6</v>
      </c>
      <c r="B11" s="34" t="s">
        <v>72</v>
      </c>
      <c r="C11" s="45" t="s">
        <v>67</v>
      </c>
      <c r="D11" s="46"/>
      <c r="E11" s="200">
        <v>4000</v>
      </c>
      <c r="F11" s="201">
        <v>0</v>
      </c>
      <c r="G11" s="202">
        <v>0</v>
      </c>
    </row>
    <row r="12" spans="1:7" ht="13.5" thickBot="1" x14ac:dyDescent="0.25">
      <c r="A12" s="48"/>
      <c r="B12" s="49" t="s">
        <v>73</v>
      </c>
      <c r="C12" s="50" t="s">
        <v>74</v>
      </c>
      <c r="D12" s="51" t="s">
        <v>75</v>
      </c>
      <c r="E12" s="206">
        <f>SUM(E13:E14)</f>
        <v>3922000</v>
      </c>
      <c r="F12" s="207">
        <f>SUM(F13:F14)</f>
        <v>2625228</v>
      </c>
      <c r="G12" s="208">
        <f>SUM(G13:G14)</f>
        <v>2625228</v>
      </c>
    </row>
    <row r="13" spans="1:7" x14ac:dyDescent="0.2">
      <c r="A13" s="53"/>
      <c r="B13" s="54"/>
      <c r="C13" s="55" t="s">
        <v>76</v>
      </c>
      <c r="D13" s="56" t="s">
        <v>77</v>
      </c>
      <c r="E13" s="203">
        <f>E15+E17</f>
        <v>60000</v>
      </c>
      <c r="F13" s="204">
        <f>F15+F17</f>
        <v>51212</v>
      </c>
      <c r="G13" s="205">
        <f>G15+G17</f>
        <v>51212</v>
      </c>
    </row>
    <row r="14" spans="1:7" ht="13.5" thickBot="1" x14ac:dyDescent="0.25">
      <c r="A14" s="53"/>
      <c r="B14" s="54"/>
      <c r="C14" s="58" t="s">
        <v>78</v>
      </c>
      <c r="D14" s="59" t="s">
        <v>79</v>
      </c>
      <c r="E14" s="200">
        <f>E18</f>
        <v>3862000</v>
      </c>
      <c r="F14" s="201">
        <f>F18</f>
        <v>2574016</v>
      </c>
      <c r="G14" s="202">
        <f>SUM(G18)</f>
        <v>2574016</v>
      </c>
    </row>
    <row r="15" spans="1:7" ht="15.75" thickBot="1" x14ac:dyDescent="0.3">
      <c r="A15" s="61"/>
      <c r="B15" s="62"/>
      <c r="C15" s="63" t="s">
        <v>80</v>
      </c>
      <c r="D15" s="64" t="s">
        <v>77</v>
      </c>
      <c r="E15" s="224">
        <v>10000</v>
      </c>
      <c r="F15" s="225">
        <v>1325</v>
      </c>
      <c r="G15" s="226">
        <v>1325</v>
      </c>
    </row>
    <row r="16" spans="1:7" ht="15" x14ac:dyDescent="0.25">
      <c r="A16" s="66"/>
      <c r="B16" s="67"/>
      <c r="C16" s="68" t="s">
        <v>81</v>
      </c>
      <c r="D16" s="69" t="s">
        <v>75</v>
      </c>
      <c r="E16" s="221">
        <f>SUM(E17:E18)</f>
        <v>3912000</v>
      </c>
      <c r="F16" s="222">
        <f>SUM(F17:F18)</f>
        <v>2623903</v>
      </c>
      <c r="G16" s="223">
        <f>SUM(G17:G18)</f>
        <v>2623903</v>
      </c>
    </row>
    <row r="17" spans="1:7" ht="15" x14ac:dyDescent="0.25">
      <c r="A17" s="66"/>
      <c r="B17" s="67"/>
      <c r="C17" s="71" t="s">
        <v>76</v>
      </c>
      <c r="D17" s="72" t="s">
        <v>77</v>
      </c>
      <c r="E17" s="198">
        <v>50000</v>
      </c>
      <c r="F17" s="194">
        <v>49887</v>
      </c>
      <c r="G17" s="199">
        <v>49887</v>
      </c>
    </row>
    <row r="18" spans="1:7" ht="15.75" thickBot="1" x14ac:dyDescent="0.3">
      <c r="A18" s="74"/>
      <c r="B18" s="75"/>
      <c r="C18" s="76" t="s">
        <v>78</v>
      </c>
      <c r="D18" s="77" t="s">
        <v>79</v>
      </c>
      <c r="E18" s="200">
        <v>3862000</v>
      </c>
      <c r="F18" s="201">
        <v>2574016</v>
      </c>
      <c r="G18" s="202">
        <v>2574016</v>
      </c>
    </row>
    <row r="19" spans="1:7" ht="13.5" thickBot="1" x14ac:dyDescent="0.25">
      <c r="A19" s="79"/>
      <c r="B19" s="80" t="s">
        <v>82</v>
      </c>
      <c r="C19" s="81" t="s">
        <v>74</v>
      </c>
      <c r="D19" s="51" t="s">
        <v>75</v>
      </c>
      <c r="E19" s="230">
        <f>SUM(E20:E23)</f>
        <v>295000</v>
      </c>
      <c r="F19" s="231">
        <f>SUM(F20:F23)</f>
        <v>76201</v>
      </c>
      <c r="G19" s="232">
        <f>SUM(G20:G23)</f>
        <v>76201</v>
      </c>
    </row>
    <row r="20" spans="1:7" ht="15.75" thickBot="1" x14ac:dyDescent="0.3">
      <c r="A20" s="82"/>
      <c r="B20" s="83"/>
      <c r="C20" s="84" t="s">
        <v>83</v>
      </c>
      <c r="D20" s="124" t="s">
        <v>75</v>
      </c>
      <c r="E20" s="227">
        <v>236000</v>
      </c>
      <c r="F20" s="228">
        <v>61830</v>
      </c>
      <c r="G20" s="229">
        <v>61830</v>
      </c>
    </row>
    <row r="21" spans="1:7" ht="15.75" thickBot="1" x14ac:dyDescent="0.3">
      <c r="A21" s="86"/>
      <c r="B21" s="87"/>
      <c r="C21" s="88" t="s">
        <v>84</v>
      </c>
      <c r="D21" s="125" t="s">
        <v>75</v>
      </c>
      <c r="E21" s="215">
        <v>17500</v>
      </c>
      <c r="F21" s="210">
        <v>3794</v>
      </c>
      <c r="G21" s="216">
        <v>3794</v>
      </c>
    </row>
    <row r="22" spans="1:7" ht="15.75" thickBot="1" x14ac:dyDescent="0.3">
      <c r="A22" s="90"/>
      <c r="B22" s="91"/>
      <c r="C22" s="92" t="s">
        <v>85</v>
      </c>
      <c r="D22" s="126" t="s">
        <v>75</v>
      </c>
      <c r="E22" s="217">
        <v>20500</v>
      </c>
      <c r="F22" s="211">
        <v>3511</v>
      </c>
      <c r="G22" s="218">
        <v>3511</v>
      </c>
    </row>
    <row r="23" spans="1:7" ht="15.75" thickBot="1" x14ac:dyDescent="0.3">
      <c r="A23" s="94"/>
      <c r="B23" s="95"/>
      <c r="C23" s="96" t="s">
        <v>86</v>
      </c>
      <c r="D23" s="127" t="s">
        <v>75</v>
      </c>
      <c r="E23" s="233">
        <v>21000</v>
      </c>
      <c r="F23" s="234">
        <v>7066</v>
      </c>
      <c r="G23" s="235">
        <v>7066</v>
      </c>
    </row>
    <row r="24" spans="1:7" ht="13.5" thickBot="1" x14ac:dyDescent="0.25">
      <c r="A24" s="48"/>
      <c r="B24" s="98" t="s">
        <v>87</v>
      </c>
      <c r="C24" s="99" t="s">
        <v>74</v>
      </c>
      <c r="D24" s="51"/>
      <c r="E24" s="230">
        <f>E25+E28+E31+E32+E33+E34</f>
        <v>75500</v>
      </c>
      <c r="F24" s="231">
        <f>F25+F28+F31+F32+F33+F34</f>
        <v>5774</v>
      </c>
      <c r="G24" s="232">
        <f>G25+G28+G31+G32+G33+G34</f>
        <v>5774</v>
      </c>
    </row>
    <row r="25" spans="1:7" ht="15" x14ac:dyDescent="0.25">
      <c r="A25" s="66"/>
      <c r="B25" s="28"/>
      <c r="C25" s="100" t="s">
        <v>67</v>
      </c>
      <c r="D25" s="128" t="s">
        <v>88</v>
      </c>
      <c r="E25" s="253">
        <f>SUM(E26:E27)</f>
        <v>29000</v>
      </c>
      <c r="F25" s="254">
        <f>SUM(F26:F27)</f>
        <v>0</v>
      </c>
      <c r="G25" s="255">
        <f>SUM(G26:G27)</f>
        <v>0</v>
      </c>
    </row>
    <row r="26" spans="1:7" ht="15" x14ac:dyDescent="0.25">
      <c r="A26" s="66"/>
      <c r="B26" s="102"/>
      <c r="C26" s="103"/>
      <c r="D26" s="129" t="s">
        <v>89</v>
      </c>
      <c r="E26" s="213">
        <v>29000</v>
      </c>
      <c r="F26" s="209">
        <v>0</v>
      </c>
      <c r="G26" s="214">
        <v>0</v>
      </c>
    </row>
    <row r="27" spans="1:7" ht="15" x14ac:dyDescent="0.25">
      <c r="A27" s="66"/>
      <c r="B27" s="102"/>
      <c r="C27" s="103"/>
      <c r="D27" s="129" t="s">
        <v>90</v>
      </c>
      <c r="E27" s="213">
        <v>0</v>
      </c>
      <c r="F27" s="209">
        <v>0</v>
      </c>
      <c r="G27" s="214">
        <v>0</v>
      </c>
    </row>
    <row r="28" spans="1:7" ht="15" x14ac:dyDescent="0.25">
      <c r="A28" s="66"/>
      <c r="B28" s="33"/>
      <c r="C28" s="105" t="s">
        <v>83</v>
      </c>
      <c r="D28" s="130" t="s">
        <v>11</v>
      </c>
      <c r="E28" s="219">
        <f>E29+E31+E35+E36</f>
        <v>34500</v>
      </c>
      <c r="F28" s="212">
        <f>F29+F31+F35+F36</f>
        <v>5774</v>
      </c>
      <c r="G28" s="220">
        <f>G29+G31+G35+G36</f>
        <v>5774</v>
      </c>
    </row>
    <row r="29" spans="1:7" ht="15" x14ac:dyDescent="0.25">
      <c r="A29" s="66"/>
      <c r="B29" s="33"/>
      <c r="C29" s="107"/>
      <c r="D29" s="131" t="s">
        <v>91</v>
      </c>
      <c r="E29" s="198">
        <v>11000</v>
      </c>
      <c r="F29" s="194">
        <v>5774</v>
      </c>
      <c r="G29" s="199">
        <v>5774</v>
      </c>
    </row>
    <row r="30" spans="1:7" ht="15" x14ac:dyDescent="0.25">
      <c r="A30" s="66"/>
      <c r="B30" s="33"/>
      <c r="C30" s="107"/>
      <c r="D30" s="131" t="s">
        <v>108</v>
      </c>
      <c r="E30" s="252">
        <f>SUM(E31:E34)</f>
        <v>12000</v>
      </c>
      <c r="F30" s="194">
        <f t="shared" ref="F30:G30" si="0">SUM(F31:F34)</f>
        <v>0</v>
      </c>
      <c r="G30" s="256">
        <f t="shared" si="0"/>
        <v>0</v>
      </c>
    </row>
    <row r="31" spans="1:7" ht="15" x14ac:dyDescent="0.25">
      <c r="A31" s="66"/>
      <c r="B31" s="33"/>
      <c r="C31" s="107"/>
      <c r="D31" s="84" t="s">
        <v>83</v>
      </c>
      <c r="E31" s="227">
        <v>8500</v>
      </c>
      <c r="F31" s="228">
        <v>0</v>
      </c>
      <c r="G31" s="229">
        <v>0</v>
      </c>
    </row>
    <row r="32" spans="1:7" ht="15" x14ac:dyDescent="0.25">
      <c r="A32" s="66"/>
      <c r="B32" s="33"/>
      <c r="C32" s="107"/>
      <c r="D32" s="88" t="s">
        <v>84</v>
      </c>
      <c r="E32" s="215">
        <v>1400</v>
      </c>
      <c r="F32" s="210">
        <v>0</v>
      </c>
      <c r="G32" s="216">
        <v>0</v>
      </c>
    </row>
    <row r="33" spans="1:7" ht="15" x14ac:dyDescent="0.25">
      <c r="A33" s="66"/>
      <c r="B33" s="33"/>
      <c r="C33" s="107"/>
      <c r="D33" s="92" t="s">
        <v>85</v>
      </c>
      <c r="E33" s="217">
        <v>1400</v>
      </c>
      <c r="F33" s="211">
        <v>0</v>
      </c>
      <c r="G33" s="218">
        <v>0</v>
      </c>
    </row>
    <row r="34" spans="1:7" ht="15" x14ac:dyDescent="0.25">
      <c r="A34" s="66"/>
      <c r="B34" s="33"/>
      <c r="C34" s="107"/>
      <c r="D34" s="96" t="s">
        <v>86</v>
      </c>
      <c r="E34" s="233">
        <v>700</v>
      </c>
      <c r="F34" s="234">
        <v>0</v>
      </c>
      <c r="G34" s="235">
        <v>0</v>
      </c>
    </row>
    <row r="35" spans="1:7" ht="15" x14ac:dyDescent="0.25">
      <c r="A35" s="66"/>
      <c r="B35" s="33"/>
      <c r="C35" s="107"/>
      <c r="D35" s="131" t="s">
        <v>92</v>
      </c>
      <c r="E35" s="198">
        <v>5000</v>
      </c>
      <c r="F35" s="194">
        <v>0</v>
      </c>
      <c r="G35" s="199">
        <v>0</v>
      </c>
    </row>
    <row r="36" spans="1:7" ht="15.75" thickBot="1" x14ac:dyDescent="0.3">
      <c r="A36" s="66"/>
      <c r="B36" s="109"/>
      <c r="C36" s="110"/>
      <c r="D36" s="172" t="s">
        <v>93</v>
      </c>
      <c r="E36" s="257">
        <v>10000</v>
      </c>
      <c r="F36" s="258">
        <v>0</v>
      </c>
      <c r="G36" s="259">
        <v>0</v>
      </c>
    </row>
    <row r="37" spans="1:7" ht="13.5" thickBot="1" x14ac:dyDescent="0.25">
      <c r="A37" s="287" t="s">
        <v>95</v>
      </c>
      <c r="B37" s="288"/>
      <c r="C37" s="115" t="s">
        <v>81</v>
      </c>
      <c r="D37" s="116"/>
      <c r="E37" s="239">
        <v>100000</v>
      </c>
      <c r="F37" s="240">
        <v>14000</v>
      </c>
      <c r="G37" s="241">
        <v>14000</v>
      </c>
    </row>
    <row r="38" spans="1:7" ht="13.5" thickBot="1" x14ac:dyDescent="0.25">
      <c r="A38" s="287" t="s">
        <v>104</v>
      </c>
      <c r="B38" s="288"/>
      <c r="C38" s="115" t="s">
        <v>81</v>
      </c>
      <c r="D38" s="116"/>
      <c r="E38" s="239">
        <v>50000</v>
      </c>
      <c r="F38" s="240">
        <v>49000</v>
      </c>
      <c r="G38" s="241">
        <v>49000</v>
      </c>
    </row>
    <row r="39" spans="1:7" ht="13.5" thickBot="1" x14ac:dyDescent="0.25">
      <c r="A39" s="287" t="s">
        <v>110</v>
      </c>
      <c r="B39" s="288"/>
      <c r="C39" s="115" t="s">
        <v>81</v>
      </c>
      <c r="D39" s="116"/>
      <c r="E39" s="239">
        <v>11000</v>
      </c>
      <c r="F39" s="240">
        <v>0</v>
      </c>
      <c r="G39" s="241">
        <v>0</v>
      </c>
    </row>
    <row r="40" spans="1:7" ht="13.5" thickBot="1" x14ac:dyDescent="0.25">
      <c r="A40" s="287" t="s">
        <v>96</v>
      </c>
      <c r="B40" s="288"/>
      <c r="C40" s="115" t="s">
        <v>81</v>
      </c>
      <c r="D40" s="116"/>
      <c r="E40" s="242">
        <v>137000</v>
      </c>
      <c r="F40" s="243">
        <v>43659</v>
      </c>
      <c r="G40" s="244">
        <v>43659</v>
      </c>
    </row>
    <row r="41" spans="1:7" ht="15.75" thickBot="1" x14ac:dyDescent="0.3">
      <c r="A41" s="23"/>
      <c r="B41" s="23"/>
      <c r="C41" s="23"/>
      <c r="D41" s="119" t="s">
        <v>97</v>
      </c>
      <c r="E41" s="248">
        <f>SUM(E6,E7,E8,E9,E10,E11,E15,E25)</f>
        <v>1861000</v>
      </c>
      <c r="F41" s="248">
        <f>SUM(F6,F7,F8,F9,F10,F11,F15,F25)</f>
        <v>898298</v>
      </c>
      <c r="G41" s="249">
        <f>SUM(G6,G7,G8,G9,G10,G11,G15,G25)</f>
        <v>898298</v>
      </c>
    </row>
    <row r="42" spans="1:7" ht="15.75" thickBot="1" x14ac:dyDescent="0.3">
      <c r="A42" s="23"/>
      <c r="B42" s="23"/>
      <c r="C42" s="23"/>
      <c r="D42" s="121" t="s">
        <v>98</v>
      </c>
      <c r="E42" s="250">
        <f>SUM(E16,E19,E28,E32,E33,E34,E37,E38,E39,E40)</f>
        <v>4543000</v>
      </c>
      <c r="F42" s="250">
        <f>SUM(F16,F19,F28,F32,F33,F34,F37,F38,F39,F40)</f>
        <v>2812537</v>
      </c>
      <c r="G42" s="251">
        <f>SUM(G16,G19,G28,G32,G33,G34,G37,G38,G39,G40)</f>
        <v>2812537</v>
      </c>
    </row>
    <row r="43" spans="1:7" ht="16.5" thickBot="1" x14ac:dyDescent="0.3">
      <c r="A43" s="23"/>
      <c r="B43" s="23"/>
      <c r="C43" s="23"/>
      <c r="D43" s="123" t="s">
        <v>99</v>
      </c>
      <c r="E43" s="245">
        <f>SUM(E41:E42)</f>
        <v>6404000</v>
      </c>
      <c r="F43" s="246">
        <f>SUM(F41:F42)</f>
        <v>3710835</v>
      </c>
      <c r="G43" s="247">
        <f>SUM(G41:G42)</f>
        <v>3710835</v>
      </c>
    </row>
  </sheetData>
  <mergeCells count="10">
    <mergeCell ref="A37:B37"/>
    <mergeCell ref="A38:B38"/>
    <mergeCell ref="A39:B39"/>
    <mergeCell ref="A40:B40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2018</vt:lpstr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Stan</dc:creator>
  <cp:lastModifiedBy>Daniela Stan</cp:lastModifiedBy>
  <cp:lastPrinted>2018-12-20T09:59:09Z</cp:lastPrinted>
  <dcterms:created xsi:type="dcterms:W3CDTF">2019-01-21T09:00:01Z</dcterms:created>
  <dcterms:modified xsi:type="dcterms:W3CDTF">2019-09-04T07:11:08Z</dcterms:modified>
</cp:coreProperties>
</file>